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1.12.2024 QUARTERLY REPORTS\HYUNDAI\"/>
    </mc:Choice>
  </mc:AlternateContent>
  <xr:revisionPtr revIDLastSave="0" documentId="8_{DB3A714A-ECBF-4910-8F49-8C80095EA246}" xr6:coauthVersionLast="36" xr6:coauthVersionMax="36" xr10:uidLastSave="{00000000-0000-0000-0000-000000000000}"/>
  <bookViews>
    <workbookView xWindow="0" yWindow="0" windowWidth="15345" windowHeight="4080" xr2:uid="{DE9D11BE-DC57-4A83-A07F-84D772A8C073}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Declaration!$4:$6</definedName>
    <definedName name="_xlnm.Print_Titles" localSheetId="8">'Table-VI  foreign ownership'!$4:$6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W56" i="4"/>
  <c r="V56" i="4"/>
  <c r="U56" i="4"/>
  <c r="T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T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O54" i="4"/>
  <c r="M54" i="4"/>
  <c r="L54" i="4"/>
  <c r="I54" i="4"/>
  <c r="O53" i="4"/>
  <c r="M53" i="4"/>
  <c r="L53" i="4"/>
  <c r="I53" i="4"/>
  <c r="O52" i="4"/>
  <c r="M52" i="4"/>
  <c r="L52" i="4"/>
  <c r="I52" i="4"/>
  <c r="O50" i="4"/>
  <c r="M50" i="4"/>
  <c r="L50" i="4"/>
  <c r="I50" i="4"/>
  <c r="O49" i="4"/>
  <c r="M49" i="4"/>
  <c r="L49" i="4"/>
  <c r="I49" i="4"/>
  <c r="O48" i="4"/>
  <c r="M48" i="4"/>
  <c r="L48" i="4"/>
  <c r="I48" i="4"/>
  <c r="O47" i="4"/>
  <c r="M47" i="4"/>
  <c r="L47" i="4"/>
  <c r="I47" i="4"/>
  <c r="O45" i="4"/>
  <c r="M45" i="4"/>
  <c r="L45" i="4"/>
  <c r="I45" i="4"/>
  <c r="O44" i="4"/>
  <c r="M44" i="4"/>
  <c r="L44" i="4"/>
  <c r="I44" i="4"/>
  <c r="O43" i="4"/>
  <c r="M43" i="4"/>
  <c r="L43" i="4"/>
  <c r="I43" i="4"/>
  <c r="O42" i="4"/>
  <c r="M42" i="4"/>
  <c r="L42" i="4"/>
  <c r="I42" i="4"/>
  <c r="O41" i="4"/>
  <c r="M41" i="4"/>
  <c r="L41" i="4"/>
  <c r="I41" i="4"/>
  <c r="O40" i="4"/>
  <c r="M40" i="4"/>
  <c r="L40" i="4"/>
  <c r="I40" i="4"/>
  <c r="O39" i="4"/>
  <c r="M39" i="4"/>
  <c r="L39" i="4"/>
  <c r="I39" i="4"/>
  <c r="O38" i="4"/>
  <c r="M38" i="4"/>
  <c r="L38" i="4"/>
  <c r="I38" i="4"/>
  <c r="W36" i="4"/>
  <c r="V36" i="4"/>
  <c r="U36" i="4"/>
  <c r="T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O35" i="4"/>
  <c r="M35" i="4"/>
  <c r="L35" i="4"/>
  <c r="I35" i="4"/>
  <c r="O34" i="4"/>
  <c r="M34" i="4"/>
  <c r="L34" i="4"/>
  <c r="I34" i="4"/>
  <c r="O33" i="4"/>
  <c r="M33" i="4"/>
  <c r="L33" i="4"/>
  <c r="I33" i="4"/>
  <c r="W31" i="4"/>
  <c r="V31" i="4"/>
  <c r="U31" i="4"/>
  <c r="T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Q30" i="4"/>
  <c r="O30" i="4"/>
  <c r="M30" i="4"/>
  <c r="L30" i="4"/>
  <c r="I30" i="4"/>
  <c r="O28" i="4"/>
  <c r="M28" i="4"/>
  <c r="L28" i="4"/>
  <c r="I28" i="4"/>
  <c r="Q27" i="4"/>
  <c r="O27" i="4"/>
  <c r="M27" i="4"/>
  <c r="L27" i="4"/>
  <c r="I27" i="4"/>
  <c r="Q26" i="4"/>
  <c r="O26" i="4"/>
  <c r="M26" i="4"/>
  <c r="L26" i="4"/>
  <c r="I26" i="4"/>
  <c r="O25" i="4"/>
  <c r="M25" i="4"/>
  <c r="L25" i="4"/>
  <c r="I25" i="4"/>
  <c r="O24" i="4"/>
  <c r="M24" i="4"/>
  <c r="L24" i="4"/>
  <c r="I24" i="4"/>
  <c r="O23" i="4"/>
  <c r="M23" i="4"/>
  <c r="L23" i="4"/>
  <c r="I23" i="4"/>
  <c r="W21" i="4"/>
  <c r="V21" i="4"/>
  <c r="U21" i="4"/>
  <c r="T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O19" i="4"/>
  <c r="M19" i="4"/>
  <c r="L19" i="4"/>
  <c r="I19" i="4"/>
  <c r="O18" i="4"/>
  <c r="M18" i="4"/>
  <c r="L18" i="4"/>
  <c r="I18" i="4"/>
  <c r="O17" i="4"/>
  <c r="M17" i="4"/>
  <c r="L17" i="4"/>
  <c r="I17" i="4"/>
  <c r="O16" i="4"/>
  <c r="M16" i="4"/>
  <c r="L16" i="4"/>
  <c r="I16" i="4"/>
  <c r="Q15" i="4"/>
  <c r="O15" i="4"/>
  <c r="M15" i="4"/>
  <c r="L15" i="4"/>
  <c r="I15" i="4"/>
  <c r="Q14" i="4"/>
  <c r="O14" i="4"/>
  <c r="M14" i="4"/>
  <c r="L14" i="4"/>
  <c r="I14" i="4"/>
  <c r="Q13" i="4"/>
  <c r="O13" i="4"/>
  <c r="M13" i="4"/>
  <c r="L13" i="4"/>
  <c r="I13" i="4"/>
  <c r="O12" i="4"/>
  <c r="M12" i="4"/>
  <c r="L12" i="4"/>
  <c r="I12" i="4"/>
  <c r="Q11" i="4"/>
  <c r="O11" i="4"/>
  <c r="M11" i="4"/>
  <c r="L11" i="4"/>
  <c r="I11" i="4"/>
  <c r="O10" i="4"/>
  <c r="M10" i="4"/>
  <c r="L10" i="4"/>
  <c r="I10" i="4"/>
  <c r="Q9" i="4"/>
  <c r="O9" i="4"/>
  <c r="M9" i="4"/>
  <c r="L9" i="4"/>
  <c r="I9" i="4"/>
  <c r="Q8" i="4"/>
  <c r="O8" i="4"/>
  <c r="M8" i="4"/>
  <c r="L8" i="4"/>
  <c r="I8" i="4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S22" i="3"/>
  <c r="Q22" i="3"/>
  <c r="O22" i="3"/>
  <c r="M22" i="3"/>
  <c r="L22" i="3"/>
  <c r="I22" i="3"/>
  <c r="Q20" i="3"/>
  <c r="O20" i="3"/>
  <c r="M20" i="3"/>
  <c r="L20" i="3"/>
  <c r="I20" i="3"/>
  <c r="O18" i="3"/>
  <c r="M18" i="3"/>
  <c r="L18" i="3"/>
  <c r="I18" i="3"/>
  <c r="O16" i="3"/>
  <c r="M16" i="3"/>
  <c r="L16" i="3"/>
  <c r="I16" i="3"/>
  <c r="O15" i="3"/>
  <c r="M15" i="3"/>
  <c r="L15" i="3"/>
  <c r="I15" i="3"/>
  <c r="O14" i="3"/>
  <c r="M14" i="3"/>
  <c r="L14" i="3"/>
  <c r="I14" i="3"/>
  <c r="T12" i="3"/>
  <c r="S12" i="3"/>
  <c r="R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P9" i="2"/>
  <c r="N9" i="2"/>
  <c r="L9" i="2"/>
  <c r="H9" i="2"/>
</calcChain>
</file>

<file path=xl/sharedStrings.xml><?xml version="1.0" encoding="utf-8"?>
<sst xmlns="http://schemas.openxmlformats.org/spreadsheetml/2006/main" count="477" uniqueCount="210">
  <si>
    <t>Format of Holding of Specified securities</t>
  </si>
  <si>
    <t>1.</t>
  </si>
  <si>
    <t>Name of Listed Entity:HYUNDAI MOTOR INDIA LIMITED</t>
  </si>
  <si>
    <t>2.</t>
  </si>
  <si>
    <t xml:space="preserve">Scrip Code/Name of Scrip/Class of Security:,,EQUITY SHARES  </t>
  </si>
  <si>
    <t>3.</t>
  </si>
  <si>
    <t>Share Holding Pattern Filed under: Reg. 31(1)(a)/Reg.31(1)(b)/Reg.31(1)(c)</t>
  </si>
  <si>
    <t>a. if under 31(1)(b) then indicate the report for quarter ending 31/12/2024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</si>
  <si>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</si>
  <si>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</si>
  <si>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</si>
  <si>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</si>
  <si>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</si>
  <si>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</si>
  <si>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</si>
  <si>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</si>
  <si>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</si>
  <si>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</si>
  <si>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</si>
  <si>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</si>
  <si>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</si>
  <si>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</si>
  <si>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</si>
  <si>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</si>
  <si>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</si>
  <si>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</si>
  <si>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</si>
  <si>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</si>
  <si>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</si>
  <si>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</si>
  <si>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</si>
  <si>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</si>
  <si>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</si>
  <si>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</si>
  <si>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</si>
  <si>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</si>
  <si>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</si>
  <si>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</si>
  <si>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</si>
  <si>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</si>
  <si>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</si>
  <si>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</si>
  <si>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</si>
  <si>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</si>
  <si>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</si>
  <si>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</si>
  <si>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</si>
  <si>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</si>
  <si>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</si>
  <si>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</si>
  <si>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</si>
  <si>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</si>
  <si>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</si>
  <si>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</si>
  <si>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</si>
  <si>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</si>
  <si>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</si>
  <si>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</si>
  <si>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</si>
  <si>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</si>
  <si>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</si>
  <si>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</si>
  <si>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</si>
  <si>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</si>
  <si>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</si>
  <si>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</si>
  <si>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</si>
  <si>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</si>
  <si>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</si>
  <si>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</si>
  <si>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</si>
  <si>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</si>
  <si>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</si>
  <si>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</si>
  <si>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</si>
  <si>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</si>
  <si>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</si>
  <si>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</si>
  <si>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</si>
  <si>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</si>
  <si>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</si>
  <si>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</si>
  <si>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</si>
  <si>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</si>
  <si>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</si>
  <si>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</si>
  <si>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</si>
  <si>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</si>
  <si>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</si>
  <si>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</si>
  <si>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</si>
  <si>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</si>
  <si>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</si>
  <si>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</si>
  <si>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</si>
  <si>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</si>
  <si>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</si>
  <si>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</si>
  <si>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</si>
  <si>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</si>
  <si>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</si>
  <si>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</si>
  <si>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</si>
  <si>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</si>
  <si>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 xml:space="preserve">HYUNDAI MOTOR COMPANY                                                                                                                                 </t>
  </si>
  <si>
    <t xml:space="preserve">AACCH3515L                   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</si>
  <si>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</si>
  <si>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</si>
  <si>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</si>
  <si>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</si>
  <si>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</si>
  <si>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</si>
  <si>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</si>
  <si>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</si>
  <si>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</si>
  <si>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</si>
  <si>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>Mutual Funds</t>
  </si>
  <si>
    <t xml:space="preserve">HDFC TRUSTEE COMPANY LIMITED-HDFC FLEXI CAP FUND                                                                                                      </t>
  </si>
  <si>
    <t xml:space="preserve">AAATH1809A                    </t>
  </si>
  <si>
    <t>Venture Capital Funds</t>
  </si>
  <si>
    <t>Alternate Investment Funds</t>
  </si>
  <si>
    <t>Banks</t>
  </si>
  <si>
    <t>Insurance Companies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</si>
  <si>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</si>
  <si>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</si>
  <si>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(f)</t>
  </si>
  <si>
    <t>Provident Funds/Pension Funds</t>
  </si>
  <si>
    <t>(g)</t>
  </si>
  <si>
    <t>Asset Reconstruction Companies</t>
  </si>
  <si>
    <t>(h)</t>
  </si>
  <si>
    <t>Soveregin Wealth Funds</t>
  </si>
  <si>
    <t>(i)</t>
  </si>
  <si>
    <t>NBFC Registered with RBI</t>
  </si>
  <si>
    <t>(j)</t>
  </si>
  <si>
    <t>Other Financial Insutitions</t>
  </si>
  <si>
    <t>(k)</t>
  </si>
  <si>
    <t>Sub 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</si>
  <si>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</si>
  <si>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</si>
  <si>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</si>
  <si>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</si>
  <si>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</si>
  <si>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</si>
  <si>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Overseas Depositories (holding DRs) (balancing figure)</t>
  </si>
  <si>
    <t xml:space="preserve">FOREIGN INSTITUTIONAL INVESTORS                   </t>
  </si>
  <si>
    <t>Sub Total (B)(2)</t>
  </si>
  <si>
    <t>(3)</t>
  </si>
  <si>
    <t>Central Government/State Government(s)/President of India</t>
  </si>
  <si>
    <t>Central Government / President of India</t>
  </si>
  <si>
    <t>State Government / Governor</t>
  </si>
  <si>
    <t>Shareholding by Companies or Bodies Corporate where Central / State Government is a promoter</t>
  </si>
  <si>
    <t>Sub Total (B)(3)</t>
  </si>
  <si>
    <t>(4)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</si>
  <si>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</si>
  <si>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</si>
  <si>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</si>
  <si>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</si>
  <si>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</si>
  <si>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</si>
  <si>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</si>
  <si>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</si>
  <si>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</si>
  <si>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>Non Resident Indians (NRIs)</t>
  </si>
  <si>
    <t>Foreign Nationals</t>
  </si>
  <si>
    <t>Foreign Companies)</t>
  </si>
  <si>
    <t>(l)</t>
  </si>
  <si>
    <t>Bodies Corporate</t>
  </si>
  <si>
    <t>(m)</t>
  </si>
  <si>
    <t xml:space="preserve">CLEARING MEMBERS                                  </t>
  </si>
  <si>
    <t xml:space="preserve">H U F                                             </t>
  </si>
  <si>
    <t xml:space="preserve">TRUSTS                                            </t>
  </si>
  <si>
    <t>Sub 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</si>
  <si>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</si>
  <si>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</si>
  <si>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</si>
  <si>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</si>
  <si>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</si>
  <si>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</si>
  <si>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</si>
  <si>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</si>
  <si>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</si>
  <si>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</si>
  <si>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</si>
  <si>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</si>
  <si>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</si>
  <si>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</si>
  <si>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</si>
  <si>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</si>
  <si>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</si>
  <si>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</si>
  <si>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</si>
  <si>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</si>
  <si>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</si>
  <si>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</si>
  <si>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</si>
  <si>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</si>
  <si>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</si>
  <si>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</si>
  <si>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</si>
  <si>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</si>
  <si>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</si>
  <si>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</si>
  <si>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</si>
  <si>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</si>
  <si>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</si>
  <si>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 xml:space="preserve">          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</si>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</sst>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53F2-2E92-4D9B-9A60-90EC7ACAC76F}">
  <dimension ref="A1:D25"/>
  <sheetViews>
    <sheetView tabSelected="1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FAF73-9CF2-4445-9469-4BF3B698B890}">
  <dimension ref="A1:S15"/>
  <sheetViews>
    <sheetView workbookViewId="0">
      <selection activeCell="D10" sqref="D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9" t="s">
        <v>31</v>
      </c>
      <c r="B4" s="10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11" t="s">
        <v>40</v>
      </c>
      <c r="J4" s="11"/>
      <c r="K4" s="11"/>
      <c r="L4" s="11"/>
      <c r="M4" s="9" t="s">
        <v>41</v>
      </c>
      <c r="N4" s="9" t="s">
        <v>42</v>
      </c>
      <c r="O4" s="11" t="s">
        <v>43</v>
      </c>
      <c r="P4" s="11"/>
      <c r="Q4" s="11" t="s">
        <v>44</v>
      </c>
      <c r="R4" s="11"/>
      <c r="S4" s="9" t="s">
        <v>45</v>
      </c>
    </row>
    <row r="5" spans="1:19" s="6" customFormat="1" ht="30" customHeight="1" x14ac:dyDescent="0.25">
      <c r="A5" s="12"/>
      <c r="B5" s="12"/>
      <c r="C5" s="12"/>
      <c r="D5" s="12"/>
      <c r="E5" s="12"/>
      <c r="F5" s="12"/>
      <c r="G5" s="12"/>
      <c r="H5" s="12"/>
      <c r="I5" s="13" t="s">
        <v>46</v>
      </c>
      <c r="J5" s="13"/>
      <c r="K5" s="13"/>
      <c r="L5" s="9" t="s">
        <v>47</v>
      </c>
      <c r="M5" s="12"/>
      <c r="N5" s="12"/>
      <c r="O5" s="9" t="s">
        <v>48</v>
      </c>
      <c r="P5" s="9" t="s">
        <v>49</v>
      </c>
      <c r="Q5" s="9" t="s">
        <v>48</v>
      </c>
      <c r="R5" s="9" t="s">
        <v>49</v>
      </c>
      <c r="S5" s="12"/>
    </row>
    <row r="6" spans="1:19" s="6" customFormat="1" x14ac:dyDescent="0.25">
      <c r="A6" s="12"/>
      <c r="B6" s="12"/>
      <c r="C6" s="12"/>
      <c r="D6" s="12"/>
      <c r="E6" s="12"/>
      <c r="F6" s="12"/>
      <c r="G6" s="12"/>
      <c r="H6" s="12"/>
      <c r="I6" s="9" t="s">
        <v>50</v>
      </c>
      <c r="J6" s="9" t="s">
        <v>51</v>
      </c>
      <c r="K6" s="9" t="s">
        <v>52</v>
      </c>
      <c r="L6" s="12"/>
      <c r="M6" s="12"/>
      <c r="N6" s="12"/>
      <c r="O6" s="12"/>
      <c r="P6" s="12"/>
      <c r="Q6" s="12"/>
      <c r="R6" s="12"/>
      <c r="S6" s="12"/>
    </row>
    <row r="7" spans="1:19" x14ac:dyDescent="0.25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5" t="s">
        <v>61</v>
      </c>
      <c r="J7" s="15"/>
      <c r="K7" s="15"/>
      <c r="L7" s="15"/>
      <c r="M7" s="14" t="s">
        <v>62</v>
      </c>
      <c r="N7" s="14" t="s">
        <v>63</v>
      </c>
      <c r="O7" s="15" t="s">
        <v>64</v>
      </c>
      <c r="P7" s="15"/>
      <c r="Q7" s="15" t="s">
        <v>65</v>
      </c>
      <c r="R7" s="15"/>
      <c r="S7" s="14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1</v>
      </c>
      <c r="D9" s="4">
        <v>670346400</v>
      </c>
      <c r="E9" s="4">
        <v>0</v>
      </c>
      <c r="F9" s="4">
        <v>0</v>
      </c>
      <c r="G9" s="4">
        <v>670346400</v>
      </c>
      <c r="H9" s="16">
        <f>SUM(G9/812541100*100)</f>
        <v>82.499999076969772</v>
      </c>
      <c r="I9" s="4">
        <v>670346400</v>
      </c>
      <c r="J9" s="4">
        <v>0</v>
      </c>
      <c r="K9" s="4">
        <v>670346400</v>
      </c>
      <c r="L9" s="16">
        <f>SUM(K9/812541100*100)</f>
        <v>82.499999076969772</v>
      </c>
      <c r="M9" s="4">
        <v>0</v>
      </c>
      <c r="N9" s="16">
        <f>SUM((G9+M9)/812541100*100)</f>
        <v>82.499999076969772</v>
      </c>
      <c r="O9" s="4">
        <v>670346400</v>
      </c>
      <c r="P9" s="16">
        <f>SUM(O9/670346400*100)</f>
        <v>100</v>
      </c>
      <c r="Q9" s="4">
        <v>0</v>
      </c>
      <c r="R9" s="16">
        <v>0</v>
      </c>
      <c r="S9" s="4">
        <v>670346400</v>
      </c>
    </row>
    <row r="10" spans="1:19" x14ac:dyDescent="0.25">
      <c r="A10" s="4" t="s">
        <v>69</v>
      </c>
      <c r="B10" s="4" t="s">
        <v>70</v>
      </c>
      <c r="C10" s="4">
        <v>1262366</v>
      </c>
      <c r="D10" s="4">
        <v>142194700</v>
      </c>
      <c r="E10" s="4">
        <v>0</v>
      </c>
      <c r="F10" s="4">
        <v>0</v>
      </c>
      <c r="G10" s="4">
        <v>142194700</v>
      </c>
      <c r="H10" s="16">
        <f>SUM(G10/812541100*100)</f>
        <v>17.500000923030232</v>
      </c>
      <c r="I10" s="4">
        <v>142194700</v>
      </c>
      <c r="J10" s="4">
        <v>0</v>
      </c>
      <c r="K10" s="4">
        <v>142194700</v>
      </c>
      <c r="L10" s="16">
        <f>SUM(K10/812541100*100)</f>
        <v>17.500000923030232</v>
      </c>
      <c r="M10" s="4">
        <v>0</v>
      </c>
      <c r="N10" s="16">
        <f>SUM((G10+M10)/812541100*100)</f>
        <v>17.500000923030232</v>
      </c>
      <c r="O10" s="4">
        <v>21212502</v>
      </c>
      <c r="P10" s="16">
        <f>SUM(O10/142194700*100)</f>
        <v>14.917927320779183</v>
      </c>
      <c r="Q10" s="4" t="s">
        <v>71</v>
      </c>
      <c r="R10" s="4" t="s">
        <v>71</v>
      </c>
      <c r="S10" s="4">
        <v>142194699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6">
        <f>SUM(K12/812541100*100)</f>
        <v>0</v>
      </c>
      <c r="M12" s="4">
        <v>0</v>
      </c>
      <c r="N12" s="4" t="s">
        <v>71</v>
      </c>
      <c r="O12" s="4">
        <v>0</v>
      </c>
      <c r="P12" s="16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6">
        <f>SUM(G13/812541100*100)</f>
        <v>0</v>
      </c>
      <c r="I13" s="4">
        <v>0</v>
      </c>
      <c r="J13" s="4">
        <v>0</v>
      </c>
      <c r="K13" s="4">
        <v>0</v>
      </c>
      <c r="L13" s="16">
        <f>SUM(K13/812541100*100)</f>
        <v>0</v>
      </c>
      <c r="M13" s="4">
        <v>0</v>
      </c>
      <c r="N13" s="16">
        <f>SUM((G13+M13)/812541100*100)</f>
        <v>0</v>
      </c>
      <c r="O13" s="4">
        <v>0</v>
      </c>
      <c r="P13" s="16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2"/>
      <c r="B15" s="12" t="s">
        <v>78</v>
      </c>
      <c r="C15" s="12">
        <f>SUM(C9:C13)</f>
        <v>1262367</v>
      </c>
      <c r="D15" s="12">
        <f>SUM(D9:D13)</f>
        <v>812541100</v>
      </c>
      <c r="E15" s="12">
        <f>SUM(E9:E13)</f>
        <v>0</v>
      </c>
      <c r="F15" s="12">
        <f>SUM(F9:F13)</f>
        <v>0</v>
      </c>
      <c r="G15" s="12">
        <f>SUM(G9:G13)</f>
        <v>812541100</v>
      </c>
      <c r="H15" s="17">
        <f>SUM(H9:H13)</f>
        <v>100</v>
      </c>
      <c r="I15" s="12">
        <f>SUM(I9:I13)</f>
        <v>812541100</v>
      </c>
      <c r="J15" s="12">
        <f>SUM(J9:J13)</f>
        <v>0</v>
      </c>
      <c r="K15" s="12">
        <f>SUM(K9:K13)</f>
        <v>812541100</v>
      </c>
      <c r="L15" s="17">
        <f>SUM(L9:L13)</f>
        <v>100</v>
      </c>
      <c r="M15" s="12">
        <f>SUM(M9:M13)</f>
        <v>0</v>
      </c>
      <c r="N15" s="17">
        <f>SUM(N9:N13)</f>
        <v>100</v>
      </c>
      <c r="O15" s="12">
        <f>SUM(O9:O13)</f>
        <v>691558902</v>
      </c>
      <c r="P15" s="17">
        <f>SUM(O15/G15*100)</f>
        <v>85.110636495803107</v>
      </c>
      <c r="Q15" s="12">
        <f>SUM(Q9:Q13)</f>
        <v>0</v>
      </c>
      <c r="R15" s="17">
        <f>SUM(R9:R13)</f>
        <v>0</v>
      </c>
      <c r="S15" s="12">
        <f>SUM(S9:S13)</f>
        <v>812541099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DF2C-B7EC-4014-B058-B548B4789163}">
  <dimension ref="A1:T24"/>
  <sheetViews>
    <sheetView topLeftCell="A13" workbookViewId="0">
      <selection activeCell="A3" sqref="A3:T2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9" t="s">
        <v>31</v>
      </c>
      <c r="B3" s="9" t="s">
        <v>80</v>
      </c>
      <c r="C3" s="9" t="s">
        <v>81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82</v>
      </c>
      <c r="I3" s="9" t="s">
        <v>83</v>
      </c>
      <c r="J3" s="11" t="s">
        <v>40</v>
      </c>
      <c r="K3" s="11"/>
      <c r="L3" s="11"/>
      <c r="M3" s="11"/>
      <c r="N3" s="9" t="s">
        <v>41</v>
      </c>
      <c r="O3" s="9" t="s">
        <v>84</v>
      </c>
      <c r="P3" s="11" t="s">
        <v>43</v>
      </c>
      <c r="Q3" s="11"/>
      <c r="R3" s="11" t="s">
        <v>44</v>
      </c>
      <c r="S3" s="11"/>
      <c r="T3" s="9" t="s">
        <v>45</v>
      </c>
    </row>
    <row r="4" spans="1:20" s="6" customFormat="1" ht="30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3" t="s">
        <v>46</v>
      </c>
      <c r="K4" s="13"/>
      <c r="L4" s="13"/>
      <c r="M4" s="9" t="s">
        <v>47</v>
      </c>
      <c r="N4" s="18"/>
      <c r="O4" s="12"/>
      <c r="P4" s="10" t="s">
        <v>48</v>
      </c>
      <c r="Q4" s="9" t="s">
        <v>49</v>
      </c>
      <c r="R4" s="9" t="s">
        <v>48</v>
      </c>
      <c r="S4" s="9" t="s">
        <v>49</v>
      </c>
      <c r="T4" s="12"/>
    </row>
    <row r="5" spans="1:20" s="6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9" t="s">
        <v>50</v>
      </c>
      <c r="K5" s="9" t="s">
        <v>51</v>
      </c>
      <c r="L5" s="9" t="s">
        <v>52</v>
      </c>
      <c r="M5" s="12"/>
      <c r="N5" s="12"/>
      <c r="O5" s="12"/>
      <c r="P5" s="12"/>
      <c r="Q5" s="12"/>
      <c r="R5" s="12"/>
      <c r="S5" s="12"/>
      <c r="T5" s="12"/>
    </row>
    <row r="6" spans="1:20" s="6" customFormat="1" x14ac:dyDescent="0.25">
      <c r="A6" s="19"/>
      <c r="B6" s="19" t="s">
        <v>53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59</v>
      </c>
      <c r="I6" s="19" t="s">
        <v>60</v>
      </c>
      <c r="J6" s="20" t="s">
        <v>61</v>
      </c>
      <c r="K6" s="20"/>
      <c r="L6" s="20"/>
      <c r="M6" s="20"/>
      <c r="N6" s="19" t="s">
        <v>62</v>
      </c>
      <c r="O6" s="19" t="s">
        <v>63</v>
      </c>
      <c r="P6" s="20" t="s">
        <v>64</v>
      </c>
      <c r="Q6" s="20"/>
      <c r="R6" s="20" t="s">
        <v>65</v>
      </c>
      <c r="S6" s="20"/>
      <c r="T6" s="19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6">
        <f>SUM(H8/812541100*100)</f>
        <v>0</v>
      </c>
      <c r="J8" s="4">
        <v>0</v>
      </c>
      <c r="K8" s="4">
        <v>0</v>
      </c>
      <c r="L8" s="4">
        <f>+J8+K8</f>
        <v>0</v>
      </c>
      <c r="M8" s="16">
        <f>SUM(L8/812541100*100)</f>
        <v>0</v>
      </c>
      <c r="N8" s="4">
        <v>0</v>
      </c>
      <c r="O8" s="16">
        <f>SUM((H8+N8)/812541100*100)</f>
        <v>0</v>
      </c>
      <c r="P8" s="4">
        <v>0</v>
      </c>
      <c r="Q8" s="16">
        <v>0</v>
      </c>
      <c r="R8" s="4">
        <v>0</v>
      </c>
      <c r="S8" s="16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6">
        <f>SUM(H9/812541100*100)</f>
        <v>0</v>
      </c>
      <c r="J9" s="4">
        <v>0</v>
      </c>
      <c r="K9" s="4">
        <v>0</v>
      </c>
      <c r="L9" s="4">
        <f>+J9+K9</f>
        <v>0</v>
      </c>
      <c r="M9" s="16">
        <f>SUM(L9/812541100*100)</f>
        <v>0</v>
      </c>
      <c r="N9" s="4">
        <v>0</v>
      </c>
      <c r="O9" s="16">
        <f>SUM((H9+N9)/812541100*100)</f>
        <v>0</v>
      </c>
      <c r="P9" s="4">
        <v>0</v>
      </c>
      <c r="Q9" s="16">
        <v>0</v>
      </c>
      <c r="R9" s="4">
        <v>0</v>
      </c>
      <c r="S9" s="16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6">
        <f>SUM(H10/812541100*100)</f>
        <v>0</v>
      </c>
      <c r="J10" s="4">
        <v>0</v>
      </c>
      <c r="K10" s="4">
        <v>0</v>
      </c>
      <c r="L10" s="4">
        <f>+J10+K10</f>
        <v>0</v>
      </c>
      <c r="M10" s="16">
        <f>SUM(L10/812541100*100)</f>
        <v>0</v>
      </c>
      <c r="N10" s="4">
        <v>0</v>
      </c>
      <c r="O10" s="16">
        <f>SUM((H10+N10)/812541100*100)</f>
        <v>0</v>
      </c>
      <c r="P10" s="4">
        <v>0</v>
      </c>
      <c r="Q10" s="16">
        <v>0</v>
      </c>
      <c r="R10" s="4">
        <v>0</v>
      </c>
      <c r="S10" s="16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6">
        <f>SUM(H11/812541100*100)</f>
        <v>0</v>
      </c>
      <c r="J11" s="4">
        <v>0</v>
      </c>
      <c r="K11" s="4">
        <v>0</v>
      </c>
      <c r="L11" s="4">
        <f>+J11+K11</f>
        <v>0</v>
      </c>
      <c r="M11" s="16">
        <f>SUM(L11/812541100*100)</f>
        <v>0</v>
      </c>
      <c r="N11" s="4">
        <v>0</v>
      </c>
      <c r="O11" s="16">
        <f>SUM((H11+N11)/812541100*100)</f>
        <v>0</v>
      </c>
      <c r="P11" s="4">
        <v>0</v>
      </c>
      <c r="Q11" s="16">
        <v>0</v>
      </c>
      <c r="R11" s="4">
        <v>0</v>
      </c>
      <c r="S11" s="16">
        <v>0</v>
      </c>
      <c r="T11" s="4">
        <v>0</v>
      </c>
    </row>
    <row r="12" spans="1:20" s="6" customFormat="1" x14ac:dyDescent="0.25">
      <c r="A12" s="12"/>
      <c r="B12" s="12" t="s">
        <v>95</v>
      </c>
      <c r="C12" s="12"/>
      <c r="D12" s="12">
        <f>+D8+D9+D10+D11</f>
        <v>0</v>
      </c>
      <c r="E12" s="12">
        <f>+E8+E9+E10+E11</f>
        <v>0</v>
      </c>
      <c r="F12" s="12">
        <f>+F8+F9+F10+F11</f>
        <v>0</v>
      </c>
      <c r="G12" s="12">
        <f>+G8+G9+G10+G11</f>
        <v>0</v>
      </c>
      <c r="H12" s="12">
        <f>+H8+H9+H10+H11</f>
        <v>0</v>
      </c>
      <c r="I12" s="17">
        <f>+I8+I9+I10+I11</f>
        <v>0</v>
      </c>
      <c r="J12" s="12">
        <f>+J8+J9+J10+J11</f>
        <v>0</v>
      </c>
      <c r="K12" s="12">
        <f>+K8+K9+K10+K11</f>
        <v>0</v>
      </c>
      <c r="L12" s="12">
        <f>+L8+L9+L10+L11</f>
        <v>0</v>
      </c>
      <c r="M12" s="17">
        <f>+M8+M9+M10+M11</f>
        <v>0</v>
      </c>
      <c r="N12" s="12">
        <f>+N8+N9+N10+N11</f>
        <v>0</v>
      </c>
      <c r="O12" s="17">
        <f>+O8+O9+O10+O11</f>
        <v>0</v>
      </c>
      <c r="P12" s="12">
        <f>+P8+P9+P10+P11</f>
        <v>0</v>
      </c>
      <c r="Q12" s="17">
        <v>0</v>
      </c>
      <c r="R12" s="12">
        <f>+R8+R9+R10+R11</f>
        <v>0</v>
      </c>
      <c r="S12" s="17" t="e">
        <f>SUM(R12/H12*100)</f>
        <v>#DIV/0!</v>
      </c>
      <c r="T12" s="12">
        <f>+T8+T9+T10+T11</f>
        <v>0</v>
      </c>
    </row>
    <row r="13" spans="1:20" x14ac:dyDescent="0.25">
      <c r="A13" s="5" t="s">
        <v>96</v>
      </c>
      <c r="B13" s="4" t="s">
        <v>97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4" t="s">
        <v>87</v>
      </c>
      <c r="B14" s="4" t="s">
        <v>98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6">
        <f>SUM(H14/812541100*100)</f>
        <v>0</v>
      </c>
      <c r="J14" s="4">
        <v>0</v>
      </c>
      <c r="K14" s="4">
        <v>0</v>
      </c>
      <c r="L14" s="4">
        <f>+J14+K14</f>
        <v>0</v>
      </c>
      <c r="M14" s="16">
        <f>SUM(L14/812541100*100)</f>
        <v>0</v>
      </c>
      <c r="N14" s="4">
        <v>0</v>
      </c>
      <c r="O14" s="16">
        <f>SUM((H14+N14)/812541100*100)</f>
        <v>0</v>
      </c>
      <c r="P14" s="4">
        <v>0</v>
      </c>
      <c r="Q14" s="16">
        <v>0</v>
      </c>
      <c r="R14" s="4">
        <v>0</v>
      </c>
      <c r="S14" s="16">
        <v>0</v>
      </c>
      <c r="T14" s="4">
        <v>0</v>
      </c>
    </row>
    <row r="15" spans="1:20" x14ac:dyDescent="0.25">
      <c r="A15" s="4" t="s">
        <v>89</v>
      </c>
      <c r="B15" s="4" t="s">
        <v>99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6">
        <f>SUM(H15/812541100*100)</f>
        <v>0</v>
      </c>
      <c r="J15" s="4">
        <v>0</v>
      </c>
      <c r="K15" s="4">
        <v>0</v>
      </c>
      <c r="L15" s="4">
        <f>+J15+K15</f>
        <v>0</v>
      </c>
      <c r="M15" s="16">
        <f>SUM(L15/812541100*100)</f>
        <v>0</v>
      </c>
      <c r="N15" s="4">
        <v>0</v>
      </c>
      <c r="O15" s="16">
        <f>SUM((H15+N15)/812541100*100)</f>
        <v>0</v>
      </c>
      <c r="P15" s="4">
        <v>0</v>
      </c>
      <c r="Q15" s="16">
        <v>0</v>
      </c>
      <c r="R15" s="4">
        <v>0</v>
      </c>
      <c r="S15" s="16">
        <v>0</v>
      </c>
      <c r="T15" s="4">
        <v>0</v>
      </c>
    </row>
    <row r="16" spans="1:20" x14ac:dyDescent="0.25">
      <c r="A16" s="4" t="s">
        <v>91</v>
      </c>
      <c r="B16" s="4" t="s">
        <v>100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6">
        <f>SUM(H16/812541100*100)</f>
        <v>0</v>
      </c>
      <c r="J16" s="4">
        <v>0</v>
      </c>
      <c r="K16" s="4">
        <v>0</v>
      </c>
      <c r="L16" s="4">
        <f>+J16+K16</f>
        <v>0</v>
      </c>
      <c r="M16" s="16">
        <f>SUM(L16/812541100*100)</f>
        <v>0</v>
      </c>
      <c r="N16" s="4">
        <v>0</v>
      </c>
      <c r="O16" s="16">
        <f>SUM((H16+N16)/812541100*100)</f>
        <v>0</v>
      </c>
      <c r="P16" s="4">
        <v>0</v>
      </c>
      <c r="Q16" s="16">
        <v>0</v>
      </c>
      <c r="R16" s="4">
        <v>0</v>
      </c>
      <c r="S16" s="16">
        <v>0</v>
      </c>
      <c r="T16" s="4">
        <v>0</v>
      </c>
    </row>
    <row r="17" spans="1:2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 t="s">
        <v>93</v>
      </c>
      <c r="B18" s="4" t="s">
        <v>101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6">
        <f>SUM(H18/812541100*100)</f>
        <v>0</v>
      </c>
      <c r="J18" s="4">
        <v>0</v>
      </c>
      <c r="K18" s="4">
        <v>0</v>
      </c>
      <c r="L18" s="4">
        <f>+J18+K18</f>
        <v>0</v>
      </c>
      <c r="M18" s="16">
        <f>SUM(L18/812541100*100)</f>
        <v>0</v>
      </c>
      <c r="N18" s="4">
        <v>0</v>
      </c>
      <c r="O18" s="16">
        <f>SUM((H18+N18)/812541100*100)</f>
        <v>0</v>
      </c>
      <c r="P18" s="4">
        <v>0</v>
      </c>
      <c r="Q18" s="16">
        <v>0</v>
      </c>
      <c r="R18" s="4">
        <v>0</v>
      </c>
      <c r="S18" s="16">
        <v>0</v>
      </c>
      <c r="T18" s="4">
        <v>0</v>
      </c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 t="s">
        <v>102</v>
      </c>
      <c r="B20" s="4" t="s">
        <v>103</v>
      </c>
      <c r="C20" s="4"/>
      <c r="D20" s="4">
        <v>1</v>
      </c>
      <c r="E20" s="4">
        <v>670346400</v>
      </c>
      <c r="F20" s="4">
        <v>0</v>
      </c>
      <c r="G20" s="4">
        <v>0</v>
      </c>
      <c r="H20" s="4">
        <v>670346400</v>
      </c>
      <c r="I20" s="16">
        <f>SUM(H20/812541100*100)</f>
        <v>82.499999076969772</v>
      </c>
      <c r="J20" s="4">
        <v>670346400</v>
      </c>
      <c r="K20" s="4">
        <v>0</v>
      </c>
      <c r="L20" s="4">
        <f>+J20+K20</f>
        <v>670346400</v>
      </c>
      <c r="M20" s="16">
        <f>SUM(L20/812541100*100)</f>
        <v>82.499999076969772</v>
      </c>
      <c r="N20" s="4">
        <v>0</v>
      </c>
      <c r="O20" s="16">
        <f>SUM((H20+N20)/812541100*100)</f>
        <v>82.499999076969772</v>
      </c>
      <c r="P20" s="4">
        <v>670346400</v>
      </c>
      <c r="Q20" s="16">
        <f>SUM(P20/H20*100)</f>
        <v>100</v>
      </c>
      <c r="R20" s="4">
        <v>0</v>
      </c>
      <c r="S20" s="16">
        <v>0</v>
      </c>
      <c r="T20" s="4">
        <v>670346400</v>
      </c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/>
      <c r="B22" s="4" t="s">
        <v>104</v>
      </c>
      <c r="C22" s="4" t="s">
        <v>105</v>
      </c>
      <c r="D22" s="4">
        <v>1</v>
      </c>
      <c r="E22" s="4">
        <v>670346400</v>
      </c>
      <c r="F22" s="4">
        <v>0</v>
      </c>
      <c r="G22" s="4">
        <v>0</v>
      </c>
      <c r="H22" s="4">
        <v>670346400</v>
      </c>
      <c r="I22" s="16">
        <f>SUM(H22/812541100*100)</f>
        <v>82.499999076969772</v>
      </c>
      <c r="J22" s="4">
        <v>670346400</v>
      </c>
      <c r="K22" s="4">
        <v>0</v>
      </c>
      <c r="L22" s="4">
        <f>+J22+K22</f>
        <v>670346400</v>
      </c>
      <c r="M22" s="16">
        <f>SUM(L22/812541100*100)</f>
        <v>82.499999076969772</v>
      </c>
      <c r="N22" s="4">
        <v>0</v>
      </c>
      <c r="O22" s="16">
        <f>SUM((H22+N22)/812541100*100)</f>
        <v>82.499999076969772</v>
      </c>
      <c r="P22" s="4">
        <v>670346400</v>
      </c>
      <c r="Q22" s="16">
        <f>SUM(P22/H22*100)</f>
        <v>100</v>
      </c>
      <c r="R22" s="4">
        <v>0</v>
      </c>
      <c r="S22" s="16">
        <f>SUM(R22/H22*100)</f>
        <v>0</v>
      </c>
      <c r="T22" s="4">
        <v>670346400</v>
      </c>
    </row>
    <row r="23" spans="1:20" s="6" customFormat="1" x14ac:dyDescent="0.25">
      <c r="A23" s="12"/>
      <c r="B23" s="12" t="s">
        <v>106</v>
      </c>
      <c r="C23" s="12"/>
      <c r="D23" s="12">
        <f>+D14+D15+D16+D18+D20</f>
        <v>1</v>
      </c>
      <c r="E23" s="12">
        <f>+E14+E15+E16+E18+E20</f>
        <v>670346400</v>
      </c>
      <c r="F23" s="12">
        <f>+F14+F15+F16+F18+F20</f>
        <v>0</v>
      </c>
      <c r="G23" s="12">
        <f>+G14+G15+G16+G18+G20</f>
        <v>0</v>
      </c>
      <c r="H23" s="12">
        <f>+H14+H15+H16+H18+H20</f>
        <v>670346400</v>
      </c>
      <c r="I23" s="17">
        <f>+I14+I15+I16+I18+I20</f>
        <v>82.499999076969772</v>
      </c>
      <c r="J23" s="12">
        <f>+J14+J15+J16+J18+J20</f>
        <v>670346400</v>
      </c>
      <c r="K23" s="12">
        <f>+K14+K15+K16+K18+K20</f>
        <v>0</v>
      </c>
      <c r="L23" s="12">
        <f>+L14+L15+L16+L18+L20</f>
        <v>670346400</v>
      </c>
      <c r="M23" s="17">
        <f>+M14+M15+M16+M18+M20</f>
        <v>82.499999076969772</v>
      </c>
      <c r="N23" s="12">
        <f>+N14+N15+N16+N18+N20</f>
        <v>0</v>
      </c>
      <c r="O23" s="17">
        <f>+O14+O15+O16+O18+O20</f>
        <v>82.499999076969772</v>
      </c>
      <c r="P23" s="12">
        <f>+P14+P15+P16+P18+P20</f>
        <v>670346400</v>
      </c>
      <c r="Q23" s="17">
        <f>SUM(P23/H23*100)</f>
        <v>100</v>
      </c>
      <c r="R23" s="12">
        <f>+R14+R15+R16+R18+R20</f>
        <v>0</v>
      </c>
      <c r="S23" s="17">
        <f>+S14+S15+S16+S18+S20</f>
        <v>0</v>
      </c>
      <c r="T23" s="12">
        <f>+T14+T15+T16+T18+T20</f>
        <v>670346400</v>
      </c>
    </row>
    <row r="24" spans="1:20" s="6" customFormat="1" x14ac:dyDescent="0.25">
      <c r="A24" s="12"/>
      <c r="B24" s="12" t="s">
        <v>107</v>
      </c>
      <c r="C24" s="12"/>
      <c r="D24" s="12">
        <f>+(D12+D23)</f>
        <v>1</v>
      </c>
      <c r="E24" s="12">
        <f>+(E12+E23)</f>
        <v>670346400</v>
      </c>
      <c r="F24" s="12">
        <f>+(F12+F23)</f>
        <v>0</v>
      </c>
      <c r="G24" s="12">
        <f>+(G12+G23)</f>
        <v>0</v>
      </c>
      <c r="H24" s="12">
        <f>+(H12+H23)</f>
        <v>670346400</v>
      </c>
      <c r="I24" s="17">
        <f>+(I12+I23)</f>
        <v>82.499999076969772</v>
      </c>
      <c r="J24" s="12">
        <f>+(J12+J23)</f>
        <v>670346400</v>
      </c>
      <c r="K24" s="12">
        <f>+(K12+K23)</f>
        <v>0</v>
      </c>
      <c r="L24" s="12">
        <f>+(L12+L23)</f>
        <v>670346400</v>
      </c>
      <c r="M24" s="17">
        <f>+(M12+M23)</f>
        <v>82.499999076969772</v>
      </c>
      <c r="N24" s="12">
        <f>+(N12+N23)</f>
        <v>0</v>
      </c>
      <c r="O24" s="17">
        <f>+(O12+O23)</f>
        <v>82.499999076969772</v>
      </c>
      <c r="P24" s="12">
        <f>+(P12+P23)</f>
        <v>670346400</v>
      </c>
      <c r="Q24" s="17">
        <f>SUM(P24/H24*100)</f>
        <v>100</v>
      </c>
      <c r="R24" s="12">
        <f>+(R12+R23)</f>
        <v>0</v>
      </c>
      <c r="S24" s="17">
        <f>SUM(R24/H24*100)</f>
        <v>0</v>
      </c>
      <c r="T24" s="12">
        <f>+(T12+T23)</f>
        <v>670346400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D9EC-EEEE-4DD2-B302-CD7816FECB7B}">
  <dimension ref="A1:W56"/>
  <sheetViews>
    <sheetView topLeftCell="A46" workbookViewId="0">
      <selection activeCell="A3" sqref="A3:W56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3" width="16.7109375" customWidth="1"/>
  </cols>
  <sheetData>
    <row r="1" spans="1:23" s="7" customFormat="1" ht="15.75" x14ac:dyDescent="0.25">
      <c r="A1" s="7" t="s">
        <v>108</v>
      </c>
    </row>
    <row r="3" spans="1:23" s="6" customFormat="1" ht="90" x14ac:dyDescent="0.25">
      <c r="A3" s="9" t="s">
        <v>31</v>
      </c>
      <c r="B3" s="9" t="s">
        <v>80</v>
      </c>
      <c r="C3" s="9" t="s">
        <v>81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82</v>
      </c>
      <c r="I3" s="9" t="s">
        <v>109</v>
      </c>
      <c r="J3" s="11" t="s">
        <v>40</v>
      </c>
      <c r="K3" s="11"/>
      <c r="L3" s="11"/>
      <c r="M3" s="11"/>
      <c r="N3" s="9" t="s">
        <v>41</v>
      </c>
      <c r="O3" s="9" t="s">
        <v>42</v>
      </c>
      <c r="P3" s="11" t="s">
        <v>43</v>
      </c>
      <c r="Q3" s="11"/>
      <c r="R3" s="11" t="s">
        <v>44</v>
      </c>
      <c r="S3" s="11"/>
      <c r="T3" s="9" t="s">
        <v>45</v>
      </c>
      <c r="U3" s="11" t="s">
        <v>110</v>
      </c>
      <c r="V3" s="11"/>
      <c r="W3" s="11"/>
    </row>
    <row r="4" spans="1:23" s="6" customFormat="1" ht="30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3" t="s">
        <v>46</v>
      </c>
      <c r="K4" s="13"/>
      <c r="L4" s="13"/>
      <c r="M4" s="9" t="s">
        <v>47</v>
      </c>
      <c r="N4" s="18"/>
      <c r="O4" s="12"/>
      <c r="P4" s="10" t="s">
        <v>48</v>
      </c>
      <c r="Q4" s="9" t="s">
        <v>49</v>
      </c>
      <c r="R4" s="9" t="s">
        <v>48</v>
      </c>
      <c r="S4" s="9" t="s">
        <v>49</v>
      </c>
      <c r="T4" s="12"/>
      <c r="U4" s="21" t="s">
        <v>111</v>
      </c>
      <c r="V4" s="21"/>
      <c r="W4" s="21"/>
    </row>
    <row r="5" spans="1:23" s="6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9" t="s">
        <v>50</v>
      </c>
      <c r="K5" s="9" t="s">
        <v>51</v>
      </c>
      <c r="L5" s="9" t="s">
        <v>52</v>
      </c>
      <c r="M5" s="12"/>
      <c r="N5" s="12"/>
      <c r="O5" s="12"/>
      <c r="P5" s="12"/>
      <c r="Q5" s="12"/>
      <c r="R5" s="12"/>
      <c r="S5" s="12"/>
      <c r="T5" s="12"/>
      <c r="U5" s="18" t="s">
        <v>112</v>
      </c>
      <c r="V5" s="18" t="s">
        <v>113</v>
      </c>
      <c r="W5" s="18" t="s">
        <v>114</v>
      </c>
    </row>
    <row r="6" spans="1:23" s="6" customFormat="1" x14ac:dyDescent="0.25">
      <c r="A6" s="19"/>
      <c r="B6" s="19" t="s">
        <v>53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59</v>
      </c>
      <c r="I6" s="19" t="s">
        <v>60</v>
      </c>
      <c r="J6" s="20" t="s">
        <v>61</v>
      </c>
      <c r="K6" s="20"/>
      <c r="L6" s="20"/>
      <c r="M6" s="20"/>
      <c r="N6" s="19" t="s">
        <v>62</v>
      </c>
      <c r="O6" s="19" t="s">
        <v>63</v>
      </c>
      <c r="P6" s="20" t="s">
        <v>64</v>
      </c>
      <c r="Q6" s="20"/>
      <c r="R6" s="20" t="s">
        <v>65</v>
      </c>
      <c r="S6" s="20"/>
      <c r="T6" s="19" t="s">
        <v>66</v>
      </c>
      <c r="U6" s="12"/>
      <c r="V6" s="12"/>
      <c r="W6" s="12"/>
    </row>
    <row r="7" spans="1:23" x14ac:dyDescent="0.25">
      <c r="A7" s="5" t="s">
        <v>85</v>
      </c>
      <c r="B7" s="4" t="s">
        <v>115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4" t="s">
        <v>87</v>
      </c>
      <c r="B8" s="4" t="s">
        <v>116</v>
      </c>
      <c r="C8" s="4"/>
      <c r="D8" s="4">
        <v>22</v>
      </c>
      <c r="E8" s="4">
        <v>41415468</v>
      </c>
      <c r="F8" s="4">
        <v>0</v>
      </c>
      <c r="G8" s="4">
        <v>0</v>
      </c>
      <c r="H8" s="4">
        <v>41415468</v>
      </c>
      <c r="I8" s="16">
        <f>SUM(H8/812541100*100)</f>
        <v>5.0970305379014054</v>
      </c>
      <c r="J8" s="4">
        <v>41415468</v>
      </c>
      <c r="K8" s="4">
        <v>0</v>
      </c>
      <c r="L8" s="4">
        <f>+J8+K8</f>
        <v>41415468</v>
      </c>
      <c r="M8" s="16">
        <f>SUM(L8/812541100*100)</f>
        <v>5.0970305379014054</v>
      </c>
      <c r="N8" s="4">
        <v>0</v>
      </c>
      <c r="O8" s="16">
        <f>SUM((H8+N8)/812541100*100)</f>
        <v>5.0970305379014054</v>
      </c>
      <c r="P8" s="4">
        <v>7300387</v>
      </c>
      <c r="Q8" s="16">
        <f>SUM(P8/H8*100)</f>
        <v>17.627199093826491</v>
      </c>
      <c r="R8" s="4" t="s">
        <v>71</v>
      </c>
      <c r="S8" s="4" t="s">
        <v>71</v>
      </c>
      <c r="T8" s="4">
        <v>41415468</v>
      </c>
      <c r="U8" s="4">
        <v>0</v>
      </c>
      <c r="V8" s="4">
        <v>0</v>
      </c>
      <c r="W8" s="4">
        <v>0</v>
      </c>
    </row>
    <row r="9" spans="1:23" x14ac:dyDescent="0.25">
      <c r="A9" s="4"/>
      <c r="B9" s="4" t="s">
        <v>117</v>
      </c>
      <c r="C9" s="4" t="s">
        <v>118</v>
      </c>
      <c r="D9" s="4">
        <v>1</v>
      </c>
      <c r="E9" s="4">
        <v>16727320</v>
      </c>
      <c r="F9" s="4">
        <v>0</v>
      </c>
      <c r="G9" s="4">
        <v>0</v>
      </c>
      <c r="H9" s="4">
        <v>16727320</v>
      </c>
      <c r="I9" s="16">
        <f>SUM(H9/812541100*100)</f>
        <v>2.0586429412616787</v>
      </c>
      <c r="J9" s="4">
        <v>16727320</v>
      </c>
      <c r="K9" s="4">
        <v>0</v>
      </c>
      <c r="L9" s="4">
        <f>+J9+K9</f>
        <v>16727320</v>
      </c>
      <c r="M9" s="16">
        <f>SUM(L9/812541100*100)</f>
        <v>2.0586429412616787</v>
      </c>
      <c r="N9" s="4">
        <v>0</v>
      </c>
      <c r="O9" s="16">
        <f>SUM((H9+N9)/812541100*100)</f>
        <v>2.0586429412616787</v>
      </c>
      <c r="P9" s="4">
        <v>934987</v>
      </c>
      <c r="Q9" s="16">
        <f>SUM(P9/H9*100)</f>
        <v>5.5895803990119157</v>
      </c>
      <c r="R9" s="4" t="s">
        <v>71</v>
      </c>
      <c r="S9" s="4" t="s">
        <v>71</v>
      </c>
      <c r="T9" s="4">
        <v>16727320</v>
      </c>
      <c r="U9" s="4">
        <v>0</v>
      </c>
      <c r="V9" s="4">
        <v>0</v>
      </c>
      <c r="W9" s="4">
        <v>0</v>
      </c>
    </row>
    <row r="10" spans="1:23" x14ac:dyDescent="0.25">
      <c r="A10" s="4" t="s">
        <v>89</v>
      </c>
      <c r="B10" s="4" t="s">
        <v>119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6">
        <f>SUM(H10/812541100*100)</f>
        <v>0</v>
      </c>
      <c r="J10" s="4">
        <v>0</v>
      </c>
      <c r="K10" s="4">
        <v>0</v>
      </c>
      <c r="L10" s="4">
        <f>+J10+K10</f>
        <v>0</v>
      </c>
      <c r="M10" s="16">
        <f>SUM(L10/812541100*100)</f>
        <v>0</v>
      </c>
      <c r="N10" s="4">
        <v>0</v>
      </c>
      <c r="O10" s="16">
        <f>SUM((H10+N10)/812541100*100)</f>
        <v>0</v>
      </c>
      <c r="P10" s="4">
        <v>0</v>
      </c>
      <c r="Q10" s="16">
        <v>0</v>
      </c>
      <c r="R10" s="4" t="s">
        <v>71</v>
      </c>
      <c r="S10" s="4" t="s">
        <v>71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25">
      <c r="A11" s="4" t="s">
        <v>91</v>
      </c>
      <c r="B11" s="4" t="s">
        <v>120</v>
      </c>
      <c r="C11" s="4"/>
      <c r="D11" s="4">
        <v>8</v>
      </c>
      <c r="E11" s="4">
        <v>1130023</v>
      </c>
      <c r="F11" s="4">
        <v>0</v>
      </c>
      <c r="G11" s="4">
        <v>0</v>
      </c>
      <c r="H11" s="4">
        <v>1130023</v>
      </c>
      <c r="I11" s="16">
        <f>SUM(H11/812541100*100)</f>
        <v>0.13907271890615747</v>
      </c>
      <c r="J11" s="4">
        <v>1130023</v>
      </c>
      <c r="K11" s="4">
        <v>0</v>
      </c>
      <c r="L11" s="4">
        <f>+J11+K11</f>
        <v>1130023</v>
      </c>
      <c r="M11" s="16">
        <f>SUM(L11/812541100*100)</f>
        <v>0.13907271890615747</v>
      </c>
      <c r="N11" s="4">
        <v>0</v>
      </c>
      <c r="O11" s="16">
        <f>SUM((H11+N11)/812541100*100)</f>
        <v>0.13907271890615747</v>
      </c>
      <c r="P11" s="4">
        <v>233804</v>
      </c>
      <c r="Q11" s="16">
        <f>SUM(P11/H11*100)</f>
        <v>20.690198341095712</v>
      </c>
      <c r="R11" s="4" t="s">
        <v>71</v>
      </c>
      <c r="S11" s="4" t="s">
        <v>71</v>
      </c>
      <c r="T11" s="4">
        <v>1130023</v>
      </c>
      <c r="U11" s="4">
        <v>0</v>
      </c>
      <c r="V11" s="4">
        <v>0</v>
      </c>
      <c r="W11" s="4">
        <v>0</v>
      </c>
    </row>
    <row r="12" spans="1:23" x14ac:dyDescent="0.25">
      <c r="A12" s="4" t="s">
        <v>93</v>
      </c>
      <c r="B12" s="4" t="s">
        <v>121</v>
      </c>
      <c r="C12" s="4"/>
      <c r="D12" s="4">
        <v>2</v>
      </c>
      <c r="E12" s="4">
        <v>10149</v>
      </c>
      <c r="F12" s="4">
        <v>0</v>
      </c>
      <c r="G12" s="4">
        <v>0</v>
      </c>
      <c r="H12" s="4">
        <v>10149</v>
      </c>
      <c r="I12" s="16">
        <f>SUM(H12/812541100*100)</f>
        <v>1.2490445098715622E-3</v>
      </c>
      <c r="J12" s="4">
        <v>10149</v>
      </c>
      <c r="K12" s="4">
        <v>0</v>
      </c>
      <c r="L12" s="4">
        <f>+J12+K12</f>
        <v>10149</v>
      </c>
      <c r="M12" s="16">
        <f>SUM(L12/812541100*100)</f>
        <v>1.2490445098715622E-3</v>
      </c>
      <c r="N12" s="4">
        <v>0</v>
      </c>
      <c r="O12" s="16">
        <f>SUM((H12+N12)/812541100*100)</f>
        <v>1.2490445098715622E-3</v>
      </c>
      <c r="P12" s="4">
        <v>0</v>
      </c>
      <c r="Q12" s="16">
        <v>0</v>
      </c>
      <c r="R12" s="4" t="s">
        <v>71</v>
      </c>
      <c r="S12" s="4" t="s">
        <v>71</v>
      </c>
      <c r="T12" s="4">
        <v>10149</v>
      </c>
      <c r="U12" s="4">
        <v>0</v>
      </c>
      <c r="V12" s="4">
        <v>0</v>
      </c>
      <c r="W12" s="4">
        <v>0</v>
      </c>
    </row>
    <row r="13" spans="1:23" x14ac:dyDescent="0.25">
      <c r="A13" s="4" t="s">
        <v>102</v>
      </c>
      <c r="B13" s="4" t="s">
        <v>122</v>
      </c>
      <c r="C13" s="4"/>
      <c r="D13" s="4">
        <v>19</v>
      </c>
      <c r="E13" s="4">
        <v>14285114</v>
      </c>
      <c r="F13" s="4">
        <v>0</v>
      </c>
      <c r="G13" s="4">
        <v>0</v>
      </c>
      <c r="H13" s="4">
        <v>14285114</v>
      </c>
      <c r="I13" s="16">
        <f>SUM(H13/812541100*100)</f>
        <v>1.7580789451758192</v>
      </c>
      <c r="J13" s="4">
        <v>14285114</v>
      </c>
      <c r="K13" s="4">
        <v>0</v>
      </c>
      <c r="L13" s="4">
        <f>+J13+K13</f>
        <v>14285114</v>
      </c>
      <c r="M13" s="16">
        <f>SUM(L13/812541100*100)</f>
        <v>1.7580789451758192</v>
      </c>
      <c r="N13" s="4">
        <v>0</v>
      </c>
      <c r="O13" s="16">
        <f>SUM((H13+N13)/812541100*100)</f>
        <v>1.7580789451758192</v>
      </c>
      <c r="P13" s="4">
        <v>1870452</v>
      </c>
      <c r="Q13" s="16">
        <f>SUM(P13/H13*100)</f>
        <v>13.093714197870595</v>
      </c>
      <c r="R13" s="4" t="s">
        <v>71</v>
      </c>
      <c r="S13" s="4" t="s">
        <v>71</v>
      </c>
      <c r="T13" s="4">
        <v>14285114</v>
      </c>
      <c r="U13" s="4">
        <v>0</v>
      </c>
      <c r="V13" s="4">
        <v>0</v>
      </c>
      <c r="W13" s="4">
        <v>0</v>
      </c>
    </row>
    <row r="14" spans="1:23" x14ac:dyDescent="0.25">
      <c r="A14" s="4"/>
      <c r="B14" s="4" t="s">
        <v>123</v>
      </c>
      <c r="C14" s="4" t="s">
        <v>124</v>
      </c>
      <c r="D14" s="4">
        <v>1</v>
      </c>
      <c r="E14" s="4">
        <v>9797961</v>
      </c>
      <c r="F14" s="4">
        <v>0</v>
      </c>
      <c r="G14" s="4">
        <v>0</v>
      </c>
      <c r="H14" s="4">
        <v>9797961</v>
      </c>
      <c r="I14" s="16">
        <f>SUM(H14/812541100*100)</f>
        <v>1.205841895259206</v>
      </c>
      <c r="J14" s="4">
        <v>9797961</v>
      </c>
      <c r="K14" s="4">
        <v>0</v>
      </c>
      <c r="L14" s="4">
        <f>+J14+K14</f>
        <v>9797961</v>
      </c>
      <c r="M14" s="16">
        <f>SUM(L14/812541100*100)</f>
        <v>1.205841895259206</v>
      </c>
      <c r="N14" s="4">
        <v>0</v>
      </c>
      <c r="O14" s="16">
        <f>SUM((H14+N14)/812541100*100)</f>
        <v>1.205841895259206</v>
      </c>
      <c r="P14" s="4">
        <v>0</v>
      </c>
      <c r="Q14" s="16">
        <f>SUM(P14/H14*100)</f>
        <v>0</v>
      </c>
      <c r="R14" s="4" t="s">
        <v>71</v>
      </c>
      <c r="S14" s="4" t="s">
        <v>71</v>
      </c>
      <c r="T14" s="4">
        <v>9797961</v>
      </c>
      <c r="U14" s="4">
        <v>0</v>
      </c>
      <c r="V14" s="4">
        <v>0</v>
      </c>
      <c r="W14" s="4">
        <v>0</v>
      </c>
    </row>
    <row r="15" spans="1:23" x14ac:dyDescent="0.25">
      <c r="A15" s="4" t="s">
        <v>125</v>
      </c>
      <c r="B15" s="4" t="s">
        <v>126</v>
      </c>
      <c r="C15" s="4"/>
      <c r="D15" s="4">
        <v>1</v>
      </c>
      <c r="E15" s="4">
        <v>1078192</v>
      </c>
      <c r="F15" s="4">
        <v>0</v>
      </c>
      <c r="G15" s="4">
        <v>0</v>
      </c>
      <c r="H15" s="4">
        <v>1078192</v>
      </c>
      <c r="I15" s="16">
        <f>SUM(H15/812541100*100)</f>
        <v>0.13269384157921366</v>
      </c>
      <c r="J15" s="4">
        <v>1078192</v>
      </c>
      <c r="K15" s="4">
        <v>0</v>
      </c>
      <c r="L15" s="4">
        <f>+J15+K15</f>
        <v>1078192</v>
      </c>
      <c r="M15" s="16">
        <f>SUM(L15/812541100*100)</f>
        <v>0.13269384157921366</v>
      </c>
      <c r="N15" s="4">
        <v>0</v>
      </c>
      <c r="O15" s="16">
        <f>SUM((H15+N15)/812541100*100)</f>
        <v>0.13269384157921366</v>
      </c>
      <c r="P15" s="4">
        <v>212548</v>
      </c>
      <c r="Q15" s="16">
        <f>SUM(P15/H15*100)</f>
        <v>19.713372015373885</v>
      </c>
      <c r="R15" s="4" t="s">
        <v>71</v>
      </c>
      <c r="S15" s="4" t="s">
        <v>71</v>
      </c>
      <c r="T15" s="4">
        <v>1078192</v>
      </c>
      <c r="U15" s="4">
        <v>0</v>
      </c>
      <c r="V15" s="4">
        <v>0</v>
      </c>
      <c r="W15" s="4">
        <v>0</v>
      </c>
    </row>
    <row r="16" spans="1:23" x14ac:dyDescent="0.25">
      <c r="A16" s="4" t="s">
        <v>127</v>
      </c>
      <c r="B16" s="4" t="s">
        <v>128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6">
        <f>SUM(H16/812541100*100)</f>
        <v>0</v>
      </c>
      <c r="J16" s="4">
        <v>0</v>
      </c>
      <c r="K16" s="4">
        <v>0</v>
      </c>
      <c r="L16" s="4">
        <f>+J16+K16</f>
        <v>0</v>
      </c>
      <c r="M16" s="16">
        <f>SUM(L16/812541100*100)</f>
        <v>0</v>
      </c>
      <c r="N16" s="4">
        <v>0</v>
      </c>
      <c r="O16" s="16">
        <f>SUM((H16+N16)/812541100*100)</f>
        <v>0</v>
      </c>
      <c r="P16" s="4">
        <v>0</v>
      </c>
      <c r="Q16" s="16">
        <v>0</v>
      </c>
      <c r="R16" s="4" t="s">
        <v>71</v>
      </c>
      <c r="S16" s="4" t="s">
        <v>71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25">
      <c r="A17" s="4" t="s">
        <v>129</v>
      </c>
      <c r="B17" s="4" t="s">
        <v>130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6">
        <f>SUM(H17/812541100*100)</f>
        <v>0</v>
      </c>
      <c r="J17" s="4">
        <v>0</v>
      </c>
      <c r="K17" s="4">
        <v>0</v>
      </c>
      <c r="L17" s="4">
        <f>+J17+K17</f>
        <v>0</v>
      </c>
      <c r="M17" s="16">
        <f>SUM(L17/812541100*100)</f>
        <v>0</v>
      </c>
      <c r="N17" s="4">
        <v>0</v>
      </c>
      <c r="O17" s="16">
        <f>SUM((H17+N17)/812541100*100)</f>
        <v>0</v>
      </c>
      <c r="P17" s="4">
        <v>0</v>
      </c>
      <c r="Q17" s="16">
        <v>0</v>
      </c>
      <c r="R17" s="4" t="s">
        <v>71</v>
      </c>
      <c r="S17" s="4" t="s">
        <v>71</v>
      </c>
      <c r="T17" s="4">
        <v>0</v>
      </c>
      <c r="U17" s="4">
        <v>0</v>
      </c>
      <c r="V17" s="4">
        <v>0</v>
      </c>
      <c r="W17" s="4">
        <v>0</v>
      </c>
    </row>
    <row r="18" spans="1:23" x14ac:dyDescent="0.25">
      <c r="A18" s="4" t="s">
        <v>131</v>
      </c>
      <c r="B18" s="4" t="s">
        <v>132</v>
      </c>
      <c r="C18" s="4"/>
      <c r="D18" s="4">
        <v>6</v>
      </c>
      <c r="E18" s="4">
        <v>26479</v>
      </c>
      <c r="F18" s="4">
        <v>0</v>
      </c>
      <c r="G18" s="4">
        <v>0</v>
      </c>
      <c r="H18" s="4">
        <v>26479</v>
      </c>
      <c r="I18" s="16">
        <f>SUM(H18/812541100*100)</f>
        <v>3.2587890015655825E-3</v>
      </c>
      <c r="J18" s="4">
        <v>26479</v>
      </c>
      <c r="K18" s="4">
        <v>0</v>
      </c>
      <c r="L18" s="4">
        <f>+J18+K18</f>
        <v>26479</v>
      </c>
      <c r="M18" s="16">
        <f>SUM(L18/812541100*100)</f>
        <v>3.2587890015655825E-3</v>
      </c>
      <c r="N18" s="4">
        <v>0</v>
      </c>
      <c r="O18" s="16">
        <f>SUM((H18+N18)/812541100*100)</f>
        <v>3.2587890015655825E-3</v>
      </c>
      <c r="P18" s="4">
        <v>0</v>
      </c>
      <c r="Q18" s="16">
        <v>0</v>
      </c>
      <c r="R18" s="4" t="s">
        <v>71</v>
      </c>
      <c r="S18" s="4" t="s">
        <v>71</v>
      </c>
      <c r="T18" s="4">
        <v>26479</v>
      </c>
      <c r="U18" s="4">
        <v>0</v>
      </c>
      <c r="V18" s="4">
        <v>0</v>
      </c>
      <c r="W18" s="4">
        <v>0</v>
      </c>
    </row>
    <row r="19" spans="1:23" x14ac:dyDescent="0.25">
      <c r="A19" s="4" t="s">
        <v>133</v>
      </c>
      <c r="B19" s="4" t="s">
        <v>134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6">
        <f>SUM(H19/812541100*100)</f>
        <v>0</v>
      </c>
      <c r="J19" s="4">
        <v>0</v>
      </c>
      <c r="K19" s="4">
        <v>0</v>
      </c>
      <c r="L19" s="4">
        <f>+J19+K19</f>
        <v>0</v>
      </c>
      <c r="M19" s="16">
        <f>SUM(L19/812541100*100)</f>
        <v>0</v>
      </c>
      <c r="N19" s="4">
        <v>0</v>
      </c>
      <c r="O19" s="16">
        <f>SUM((H19+N19)/812541100*100)</f>
        <v>0</v>
      </c>
      <c r="P19" s="4">
        <v>0</v>
      </c>
      <c r="Q19" s="16">
        <v>0</v>
      </c>
      <c r="R19" s="4" t="s">
        <v>71</v>
      </c>
      <c r="S19" s="4" t="s">
        <v>71</v>
      </c>
      <c r="T19" s="4">
        <v>0</v>
      </c>
      <c r="U19" s="4">
        <v>0</v>
      </c>
      <c r="V19" s="4">
        <v>0</v>
      </c>
      <c r="W19" s="4">
        <v>0</v>
      </c>
    </row>
    <row r="20" spans="1:23" x14ac:dyDescent="0.25">
      <c r="A20" s="4" t="s">
        <v>135</v>
      </c>
      <c r="B20" s="4" t="s">
        <v>94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6" customFormat="1" x14ac:dyDescent="0.25">
      <c r="A21" s="12"/>
      <c r="B21" s="12" t="s">
        <v>136</v>
      </c>
      <c r="C21" s="12"/>
      <c r="D21" s="12">
        <f>+D8+D10+D11+D12+D13+D15+D16+D17+D18+D19</f>
        <v>58</v>
      </c>
      <c r="E21" s="12">
        <f>+E8+E10+E11+E12+E13+E15+E16+E17+E18+E19</f>
        <v>57945425</v>
      </c>
      <c r="F21" s="12">
        <f>+F8+F10+F11+F12+F13+F15+F16+F17+F18+F19</f>
        <v>0</v>
      </c>
      <c r="G21" s="12">
        <f>+G8+G10+G11+G12+G13+G15+G16+G17+G18+G19</f>
        <v>0</v>
      </c>
      <c r="H21" s="12">
        <f>+H8+H10+H11+H12+H13+H15+H16+H17+H18+H19</f>
        <v>57945425</v>
      </c>
      <c r="I21" s="17">
        <f>+I8+I10+I11+I12+I13+I15+I16+I17+I18+I19</f>
        <v>7.1313838770740334</v>
      </c>
      <c r="J21" s="12">
        <f>+J8+J10+J11+J12+J13+J15+J16+J17+J18+J19</f>
        <v>57945425</v>
      </c>
      <c r="K21" s="12">
        <f>+K8+K10+K11+K12+K13+K15+K16+K17+K18+K19</f>
        <v>0</v>
      </c>
      <c r="L21" s="12">
        <f>+L8+L10+L11+L12+L13+L15+L16+L17+L18+L19</f>
        <v>57945425</v>
      </c>
      <c r="M21" s="17">
        <f>+M8+M10+M11+M12+M13+M15+M16+M17+M18+M19</f>
        <v>7.1313838770740334</v>
      </c>
      <c r="N21" s="12">
        <f>+N8+N10+N11+N12+N13+N15+N16+N17+N18+N19</f>
        <v>0</v>
      </c>
      <c r="O21" s="17">
        <f>+O8+O10+O11+O12+O13+O15+O16+O17+O18+O19</f>
        <v>7.1313838770740334</v>
      </c>
      <c r="P21" s="12">
        <f>+P8+P10+P11+P12+P13+P15+P16+P17+P18+P19</f>
        <v>9617191</v>
      </c>
      <c r="Q21" s="17">
        <f>SUM(P21/H21*100)</f>
        <v>16.596980693471487</v>
      </c>
      <c r="R21" s="12" t="s">
        <v>71</v>
      </c>
      <c r="S21" s="12" t="s">
        <v>71</v>
      </c>
      <c r="T21" s="12">
        <f>+T8+T10+T11+T12+T13+T15+T16+T17+T18+T19</f>
        <v>57945425</v>
      </c>
      <c r="U21" s="12">
        <f>+U8+U10+U11+U12+U13+U15+U16+U17+U18+U19</f>
        <v>0</v>
      </c>
      <c r="V21" s="12">
        <f>+V8+V10+V11+V12+V13+V15+V16+V17+V18+V19</f>
        <v>0</v>
      </c>
      <c r="W21" s="12">
        <f>+W8+W10+W11+W12+W13+W15+W16+W17+W18+W19</f>
        <v>0</v>
      </c>
    </row>
    <row r="22" spans="1:23" x14ac:dyDescent="0.25">
      <c r="A22" s="5" t="s">
        <v>96</v>
      </c>
      <c r="B22" s="4" t="s">
        <v>137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4" t="s">
        <v>87</v>
      </c>
      <c r="B23" s="4" t="s">
        <v>138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6">
        <f>SUM(H23/812541100*100)</f>
        <v>0</v>
      </c>
      <c r="J23" s="4">
        <v>0</v>
      </c>
      <c r="K23" s="4">
        <v>0</v>
      </c>
      <c r="L23" s="4">
        <f>+J23+K23</f>
        <v>0</v>
      </c>
      <c r="M23" s="16">
        <f>SUM(L23/812541100*100)</f>
        <v>0</v>
      </c>
      <c r="N23" s="4">
        <v>0</v>
      </c>
      <c r="O23" s="16">
        <f>SUM((H23+N23)/812541100*100)</f>
        <v>0</v>
      </c>
      <c r="P23" s="4">
        <v>0</v>
      </c>
      <c r="Q23" s="16">
        <v>0</v>
      </c>
      <c r="R23" s="4" t="s">
        <v>71</v>
      </c>
      <c r="S23" s="4" t="s">
        <v>71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5">
      <c r="A24" s="4" t="s">
        <v>89</v>
      </c>
      <c r="B24" s="4" t="s">
        <v>139</v>
      </c>
      <c r="C24" s="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6">
        <f>SUM(H24/812541100*100)</f>
        <v>0</v>
      </c>
      <c r="J24" s="4">
        <v>0</v>
      </c>
      <c r="K24" s="4">
        <v>0</v>
      </c>
      <c r="L24" s="4">
        <f>+J24+K24</f>
        <v>0</v>
      </c>
      <c r="M24" s="16">
        <f>SUM(L24/812541100*100)</f>
        <v>0</v>
      </c>
      <c r="N24" s="4">
        <v>0</v>
      </c>
      <c r="O24" s="16">
        <f>SUM((H24+N24)/812541100*100)</f>
        <v>0</v>
      </c>
      <c r="P24" s="4">
        <v>0</v>
      </c>
      <c r="Q24" s="16">
        <v>0</v>
      </c>
      <c r="R24" s="4" t="s">
        <v>71</v>
      </c>
      <c r="S24" s="4" t="s">
        <v>71</v>
      </c>
      <c r="T24" s="4">
        <v>0</v>
      </c>
      <c r="U24" s="4">
        <v>0</v>
      </c>
      <c r="V24" s="4">
        <v>0</v>
      </c>
      <c r="W24" s="4">
        <v>0</v>
      </c>
    </row>
    <row r="25" spans="1:23" x14ac:dyDescent="0.25">
      <c r="A25" s="4" t="s">
        <v>91</v>
      </c>
      <c r="B25" s="4" t="s">
        <v>140</v>
      </c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6">
        <f>SUM(H25/812541100*100)</f>
        <v>0</v>
      </c>
      <c r="J25" s="4">
        <v>0</v>
      </c>
      <c r="K25" s="4">
        <v>0</v>
      </c>
      <c r="L25" s="4">
        <f>+J25+K25</f>
        <v>0</v>
      </c>
      <c r="M25" s="16">
        <f>SUM(L25/812541100*100)</f>
        <v>0</v>
      </c>
      <c r="N25" s="4">
        <v>0</v>
      </c>
      <c r="O25" s="16">
        <f>SUM((H25+N25)/812541100*100)</f>
        <v>0</v>
      </c>
      <c r="P25" s="4">
        <v>0</v>
      </c>
      <c r="Q25" s="16">
        <v>0</v>
      </c>
      <c r="R25" s="4" t="s">
        <v>71</v>
      </c>
      <c r="S25" s="4" t="s">
        <v>71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5">
      <c r="A26" s="4" t="s">
        <v>93</v>
      </c>
      <c r="B26" s="4" t="s">
        <v>141</v>
      </c>
      <c r="C26" s="4"/>
      <c r="D26" s="4">
        <v>205</v>
      </c>
      <c r="E26" s="4">
        <v>51334049</v>
      </c>
      <c r="F26" s="4">
        <v>0</v>
      </c>
      <c r="G26" s="4">
        <v>0</v>
      </c>
      <c r="H26" s="4">
        <v>51334049</v>
      </c>
      <c r="I26" s="16">
        <f>SUM(H26/812541100*100)</f>
        <v>6.3177172207042815</v>
      </c>
      <c r="J26" s="4">
        <v>51334049</v>
      </c>
      <c r="K26" s="4">
        <v>0</v>
      </c>
      <c r="L26" s="4">
        <f>+J26+K26</f>
        <v>51334049</v>
      </c>
      <c r="M26" s="16">
        <f>SUM(L26/812541100*100)</f>
        <v>6.3177172207042815</v>
      </c>
      <c r="N26" s="4">
        <v>0</v>
      </c>
      <c r="O26" s="16">
        <f>SUM((H26+N26)/812541100*100)</f>
        <v>6.3177172207042815</v>
      </c>
      <c r="P26" s="4">
        <v>11202921</v>
      </c>
      <c r="Q26" s="16">
        <f>SUM(P26/H26*100)</f>
        <v>21.823567823375864</v>
      </c>
      <c r="R26" s="4" t="s">
        <v>71</v>
      </c>
      <c r="S26" s="4" t="s">
        <v>71</v>
      </c>
      <c r="T26" s="4">
        <v>51334049</v>
      </c>
      <c r="U26" s="4">
        <v>0</v>
      </c>
      <c r="V26" s="4">
        <v>0</v>
      </c>
      <c r="W26" s="4">
        <v>0</v>
      </c>
    </row>
    <row r="27" spans="1:23" x14ac:dyDescent="0.25">
      <c r="A27" s="4" t="s">
        <v>102</v>
      </c>
      <c r="B27" s="4" t="s">
        <v>142</v>
      </c>
      <c r="C27" s="4"/>
      <c r="D27" s="4">
        <v>17</v>
      </c>
      <c r="E27" s="4">
        <v>3081680</v>
      </c>
      <c r="F27" s="4">
        <v>0</v>
      </c>
      <c r="G27" s="4">
        <v>0</v>
      </c>
      <c r="H27" s="4">
        <v>3081680</v>
      </c>
      <c r="I27" s="16">
        <f>SUM(H27/812541100*100)</f>
        <v>0.37926450735845851</v>
      </c>
      <c r="J27" s="4">
        <v>3081680</v>
      </c>
      <c r="K27" s="4">
        <v>0</v>
      </c>
      <c r="L27" s="4">
        <f>+J27+K27</f>
        <v>3081680</v>
      </c>
      <c r="M27" s="16">
        <f>SUM(L27/812541100*100)</f>
        <v>0.37926450735845851</v>
      </c>
      <c r="N27" s="4">
        <v>0</v>
      </c>
      <c r="O27" s="16">
        <f>SUM((H27+N27)/812541100*100)</f>
        <v>0.37926450735845851</v>
      </c>
      <c r="P27" s="4">
        <v>379440</v>
      </c>
      <c r="Q27" s="16">
        <f>SUM(P27/H27*100)</f>
        <v>12.312764466135356</v>
      </c>
      <c r="R27" s="4" t="s">
        <v>71</v>
      </c>
      <c r="S27" s="4" t="s">
        <v>71</v>
      </c>
      <c r="T27" s="4">
        <v>3081680</v>
      </c>
      <c r="U27" s="4">
        <v>0</v>
      </c>
      <c r="V27" s="4">
        <v>0</v>
      </c>
      <c r="W27" s="4">
        <v>0</v>
      </c>
    </row>
    <row r="28" spans="1:23" x14ac:dyDescent="0.25">
      <c r="A28" s="4" t="s">
        <v>125</v>
      </c>
      <c r="B28" s="4" t="s">
        <v>143</v>
      </c>
      <c r="C28" s="4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6">
        <f>SUM(H28/812541100*100)</f>
        <v>0</v>
      </c>
      <c r="J28" s="4">
        <v>0</v>
      </c>
      <c r="K28" s="4">
        <v>0</v>
      </c>
      <c r="L28" s="4">
        <f>+J28+K28</f>
        <v>0</v>
      </c>
      <c r="M28" s="16">
        <f>SUM(L28/812541100*100)</f>
        <v>0</v>
      </c>
      <c r="N28" s="4">
        <v>0</v>
      </c>
      <c r="O28" s="16">
        <f>SUM((H28+N28)/812541100*100)</f>
        <v>0</v>
      </c>
      <c r="P28" s="4">
        <v>0</v>
      </c>
      <c r="Q28" s="16">
        <v>0</v>
      </c>
      <c r="R28" s="4" t="s">
        <v>71</v>
      </c>
      <c r="S28" s="4" t="s">
        <v>71</v>
      </c>
      <c r="T28" s="4">
        <v>0</v>
      </c>
      <c r="U28" s="4">
        <v>0</v>
      </c>
      <c r="V28" s="4">
        <v>0</v>
      </c>
      <c r="W28" s="4">
        <v>0</v>
      </c>
    </row>
    <row r="29" spans="1:23" x14ac:dyDescent="0.25">
      <c r="A29" s="4" t="s">
        <v>127</v>
      </c>
      <c r="B29" s="4" t="s">
        <v>94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4"/>
      <c r="B30" s="4" t="s">
        <v>144</v>
      </c>
      <c r="C30" s="4"/>
      <c r="D30" s="4">
        <v>1</v>
      </c>
      <c r="E30" s="4">
        <v>25900</v>
      </c>
      <c r="F30" s="4">
        <v>0</v>
      </c>
      <c r="G30" s="4">
        <v>0</v>
      </c>
      <c r="H30" s="4">
        <v>25900</v>
      </c>
      <c r="I30" s="16">
        <f>SUM(H30/812541100*100)</f>
        <v>3.1875310676592237E-3</v>
      </c>
      <c r="J30" s="4">
        <v>25900</v>
      </c>
      <c r="K30" s="4">
        <v>0</v>
      </c>
      <c r="L30" s="4">
        <f>+J30+K30</f>
        <v>25900</v>
      </c>
      <c r="M30" s="16">
        <f>SUM(L30/812541100*100)</f>
        <v>3.1875310676592237E-3</v>
      </c>
      <c r="N30" s="4">
        <v>0</v>
      </c>
      <c r="O30" s="16">
        <f>SUM((H30+N30)/812541100*100)</f>
        <v>3.1875310676592237E-3</v>
      </c>
      <c r="P30" s="4">
        <v>12950</v>
      </c>
      <c r="Q30" s="16">
        <f>SUM(P30/H30*100)</f>
        <v>50</v>
      </c>
      <c r="R30" s="4" t="s">
        <v>71</v>
      </c>
      <c r="S30" s="4" t="s">
        <v>71</v>
      </c>
      <c r="T30" s="4">
        <v>25900</v>
      </c>
      <c r="U30" s="4">
        <v>0</v>
      </c>
      <c r="V30" s="4">
        <v>0</v>
      </c>
      <c r="W30" s="4">
        <v>0</v>
      </c>
    </row>
    <row r="31" spans="1:23" s="6" customFormat="1" x14ac:dyDescent="0.25">
      <c r="A31" s="12"/>
      <c r="B31" s="12" t="s">
        <v>145</v>
      </c>
      <c r="C31" s="12"/>
      <c r="D31" s="12">
        <f>+D23+D24+D25+D26+D27+D28+D30</f>
        <v>223</v>
      </c>
      <c r="E31" s="12">
        <f>+E23+E24+E25+E26+E27+E28+E30</f>
        <v>54441629</v>
      </c>
      <c r="F31" s="12">
        <f>+F23+F24+F25+F26+F27+F28+F30</f>
        <v>0</v>
      </c>
      <c r="G31" s="12">
        <f>+G23+G24+G25+G26+G27+G28+G30</f>
        <v>0</v>
      </c>
      <c r="H31" s="12">
        <f>+H23+H24+H25+H26+H27+H28+H30</f>
        <v>54441629</v>
      </c>
      <c r="I31" s="17">
        <f>+I23+I24+I25+I26+I27+I28+I30</f>
        <v>6.7001692591303987</v>
      </c>
      <c r="J31" s="12">
        <f>+J23+J24+J25+J26+J27+J28+J30</f>
        <v>54441629</v>
      </c>
      <c r="K31" s="12">
        <f>+K23+K24+K25+K26+K27+K28+K30</f>
        <v>0</v>
      </c>
      <c r="L31" s="12">
        <f>+L23+L24+L25+L26+L27+L28+L30</f>
        <v>54441629</v>
      </c>
      <c r="M31" s="17">
        <f>+M23+M24+M25+M26+M27+M28+M30</f>
        <v>6.7001692591303987</v>
      </c>
      <c r="N31" s="12">
        <f>+N23+N24+N25+N26+N27+N28+N30</f>
        <v>0</v>
      </c>
      <c r="O31" s="17">
        <f>+O23+O24+O25+O26+O27+O28+O30</f>
        <v>6.7001692591303987</v>
      </c>
      <c r="P31" s="12">
        <f>+P23+P24+P25+P26+P27+P28+P30</f>
        <v>11595311</v>
      </c>
      <c r="Q31" s="17">
        <f>SUM(P31/H31*100)</f>
        <v>21.298611399008653</v>
      </c>
      <c r="R31" s="12" t="s">
        <v>71</v>
      </c>
      <c r="S31" s="12" t="s">
        <v>71</v>
      </c>
      <c r="T31" s="12">
        <f>+T23+T24+T25+T26+T27+T28+T30</f>
        <v>54441629</v>
      </c>
      <c r="U31" s="12">
        <f>+U23+U24+U25+U26+U27+U28+P30</f>
        <v>12950</v>
      </c>
      <c r="V31" s="12">
        <f>+V23+V24+V25+V26+V27+V28+P30</f>
        <v>12950</v>
      </c>
      <c r="W31" s="12">
        <f>+W23+W24+W25+W26+W27+W28+P30</f>
        <v>12950</v>
      </c>
    </row>
    <row r="32" spans="1:23" x14ac:dyDescent="0.25">
      <c r="A32" s="5" t="s">
        <v>146</v>
      </c>
      <c r="B32" s="4" t="s">
        <v>147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5">
      <c r="A33" s="4" t="s">
        <v>87</v>
      </c>
      <c r="B33" s="4" t="s">
        <v>148</v>
      </c>
      <c r="C33" s="4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6">
        <f>SUM(H33/812541100*100)</f>
        <v>0</v>
      </c>
      <c r="J33" s="4">
        <v>0</v>
      </c>
      <c r="K33" s="4">
        <v>0</v>
      </c>
      <c r="L33" s="4">
        <f>+J33+K33</f>
        <v>0</v>
      </c>
      <c r="M33" s="16">
        <f>SUM(L33/812541100*100)</f>
        <v>0</v>
      </c>
      <c r="N33" s="4">
        <v>0</v>
      </c>
      <c r="O33" s="16">
        <f>SUM((H33+N33)/812541100*100)</f>
        <v>0</v>
      </c>
      <c r="P33" s="4">
        <v>0</v>
      </c>
      <c r="Q33" s="16">
        <v>0</v>
      </c>
      <c r="R33" s="4" t="s">
        <v>71</v>
      </c>
      <c r="S33" s="4" t="s">
        <v>71</v>
      </c>
      <c r="T33" s="4">
        <v>0</v>
      </c>
      <c r="U33" s="4">
        <v>0</v>
      </c>
      <c r="V33" s="4">
        <v>0</v>
      </c>
      <c r="W33" s="4">
        <v>0</v>
      </c>
    </row>
    <row r="34" spans="1:23" x14ac:dyDescent="0.25">
      <c r="A34" s="4" t="s">
        <v>89</v>
      </c>
      <c r="B34" s="4" t="s">
        <v>149</v>
      </c>
      <c r="C34" s="4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6">
        <f>SUM(H34/812541100*100)</f>
        <v>0</v>
      </c>
      <c r="J34" s="4">
        <v>0</v>
      </c>
      <c r="K34" s="4">
        <v>0</v>
      </c>
      <c r="L34" s="4">
        <f>+J34+K34</f>
        <v>0</v>
      </c>
      <c r="M34" s="16">
        <f>SUM(L34/812541100*100)</f>
        <v>0</v>
      </c>
      <c r="N34" s="4">
        <v>0</v>
      </c>
      <c r="O34" s="16">
        <f>SUM((H34+N34)/812541100*100)</f>
        <v>0</v>
      </c>
      <c r="P34" s="4">
        <v>0</v>
      </c>
      <c r="Q34" s="16">
        <v>0</v>
      </c>
      <c r="R34" s="4" t="s">
        <v>71</v>
      </c>
      <c r="S34" s="4" t="s">
        <v>71</v>
      </c>
      <c r="T34" s="4">
        <v>0</v>
      </c>
      <c r="U34" s="4">
        <v>0</v>
      </c>
      <c r="V34" s="4">
        <v>0</v>
      </c>
      <c r="W34" s="4">
        <v>0</v>
      </c>
    </row>
    <row r="35" spans="1:23" x14ac:dyDescent="0.25">
      <c r="A35" s="4" t="s">
        <v>91</v>
      </c>
      <c r="B35" s="4" t="s">
        <v>150</v>
      </c>
      <c r="C35" s="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6">
        <f>SUM(H35/812541100*100)</f>
        <v>0</v>
      </c>
      <c r="J35" s="4">
        <v>0</v>
      </c>
      <c r="K35" s="4">
        <v>0</v>
      </c>
      <c r="L35" s="4">
        <f>+J35+K35</f>
        <v>0</v>
      </c>
      <c r="M35" s="16">
        <f>SUM(L35/812541100*100)</f>
        <v>0</v>
      </c>
      <c r="N35" s="4">
        <v>0</v>
      </c>
      <c r="O35" s="16">
        <f>SUM((H35+N35)/812541100*100)</f>
        <v>0</v>
      </c>
      <c r="P35" s="4">
        <v>0</v>
      </c>
      <c r="Q35" s="16">
        <v>0</v>
      </c>
      <c r="R35" s="4" t="s">
        <v>71</v>
      </c>
      <c r="S35" s="4" t="s">
        <v>71</v>
      </c>
      <c r="T35" s="4">
        <v>0</v>
      </c>
      <c r="U35" s="4">
        <v>0</v>
      </c>
      <c r="V35" s="4">
        <v>0</v>
      </c>
      <c r="W35" s="4">
        <v>0</v>
      </c>
    </row>
    <row r="36" spans="1:23" s="6" customFormat="1" x14ac:dyDescent="0.25">
      <c r="A36" s="12"/>
      <c r="B36" s="12" t="s">
        <v>151</v>
      </c>
      <c r="C36" s="12"/>
      <c r="D36" s="12">
        <f>+D33+D34+D35</f>
        <v>0</v>
      </c>
      <c r="E36" s="12">
        <f>+E33+E34+E35</f>
        <v>0</v>
      </c>
      <c r="F36" s="12">
        <f>+F33+F34+F35</f>
        <v>0</v>
      </c>
      <c r="G36" s="12">
        <f>+G33+G34+G35</f>
        <v>0</v>
      </c>
      <c r="H36" s="12">
        <f>+H33+H34+H35</f>
        <v>0</v>
      </c>
      <c r="I36" s="17">
        <f>+I33+I34+I35</f>
        <v>0</v>
      </c>
      <c r="J36" s="12">
        <f>+J33+J34+J35</f>
        <v>0</v>
      </c>
      <c r="K36" s="12">
        <f>+K33+K34+K35</f>
        <v>0</v>
      </c>
      <c r="L36" s="12">
        <f>+L33+L34+L35</f>
        <v>0</v>
      </c>
      <c r="M36" s="17">
        <f>+M33+M34+M35</f>
        <v>0</v>
      </c>
      <c r="N36" s="12">
        <f>+N33+N34+N35</f>
        <v>0</v>
      </c>
      <c r="O36" s="17">
        <f>+O33+O34+O35</f>
        <v>0</v>
      </c>
      <c r="P36" s="12">
        <f>+P33+P34+P35</f>
        <v>0</v>
      </c>
      <c r="Q36" s="17" t="e">
        <f>SUM(P36/H36*100)</f>
        <v>#DIV/0!</v>
      </c>
      <c r="R36" s="12" t="s">
        <v>71</v>
      </c>
      <c r="S36" s="12" t="s">
        <v>71</v>
      </c>
      <c r="T36" s="12">
        <f>+T33+T34+T35</f>
        <v>0</v>
      </c>
      <c r="U36" s="12">
        <f>+U33+U34+U35</f>
        <v>0</v>
      </c>
      <c r="V36" s="12">
        <f>+V33+V34+V35</f>
        <v>0</v>
      </c>
      <c r="W36" s="12">
        <f>+W33+W34+W35</f>
        <v>0</v>
      </c>
    </row>
    <row r="37" spans="1:23" x14ac:dyDescent="0.25">
      <c r="A37" s="5" t="s">
        <v>152</v>
      </c>
      <c r="B37" s="4" t="s">
        <v>153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4" t="s">
        <v>87</v>
      </c>
      <c r="B38" s="4" t="s">
        <v>154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6">
        <f>SUM(H38/812541100*100)</f>
        <v>0</v>
      </c>
      <c r="J38" s="4">
        <v>0</v>
      </c>
      <c r="K38" s="4">
        <v>0</v>
      </c>
      <c r="L38" s="4">
        <f>+J38+K38</f>
        <v>0</v>
      </c>
      <c r="M38" s="16">
        <f>SUM(L38/812541100*100)</f>
        <v>0</v>
      </c>
      <c r="N38" s="4">
        <v>0</v>
      </c>
      <c r="O38" s="16">
        <f>SUM((H38+N38)/812541100*100)</f>
        <v>0</v>
      </c>
      <c r="P38" s="4">
        <v>0</v>
      </c>
      <c r="Q38" s="16">
        <v>0</v>
      </c>
      <c r="R38" s="4" t="s">
        <v>71</v>
      </c>
      <c r="S38" s="4" t="s">
        <v>71</v>
      </c>
      <c r="T38" s="4">
        <v>0</v>
      </c>
      <c r="U38" s="4">
        <v>0</v>
      </c>
      <c r="V38" s="4">
        <v>0</v>
      </c>
      <c r="W38" s="4">
        <v>0</v>
      </c>
    </row>
    <row r="39" spans="1:23" x14ac:dyDescent="0.25">
      <c r="A39" s="4" t="s">
        <v>89</v>
      </c>
      <c r="B39" s="4" t="s">
        <v>155</v>
      </c>
      <c r="C39" s="4"/>
      <c r="D39" s="4">
        <v>5</v>
      </c>
      <c r="E39" s="4">
        <v>1716</v>
      </c>
      <c r="F39" s="4">
        <v>0</v>
      </c>
      <c r="G39" s="4">
        <v>0</v>
      </c>
      <c r="H39" s="4">
        <v>1716</v>
      </c>
      <c r="I39" s="16">
        <f>SUM(H39/812541100*100)</f>
        <v>2.1118931706962267E-4</v>
      </c>
      <c r="J39" s="4">
        <v>1716</v>
      </c>
      <c r="K39" s="4">
        <v>0</v>
      </c>
      <c r="L39" s="4">
        <f>+J39+K39</f>
        <v>1716</v>
      </c>
      <c r="M39" s="16">
        <f>SUM(L39/812541100*100)</f>
        <v>2.1118931706962267E-4</v>
      </c>
      <c r="N39" s="4">
        <v>0</v>
      </c>
      <c r="O39" s="16">
        <f>SUM((H39+N39)/812541100*100)</f>
        <v>2.1118931706962267E-4</v>
      </c>
      <c r="P39" s="4">
        <v>0</v>
      </c>
      <c r="Q39" s="16">
        <v>0</v>
      </c>
      <c r="R39" s="4" t="s">
        <v>71</v>
      </c>
      <c r="S39" s="4" t="s">
        <v>71</v>
      </c>
      <c r="T39" s="4">
        <v>1716</v>
      </c>
      <c r="U39" s="4">
        <v>0</v>
      </c>
      <c r="V39" s="4">
        <v>0</v>
      </c>
      <c r="W39" s="4">
        <v>0</v>
      </c>
    </row>
    <row r="40" spans="1:23" x14ac:dyDescent="0.25">
      <c r="A40" s="4" t="s">
        <v>91</v>
      </c>
      <c r="B40" s="4" t="s">
        <v>156</v>
      </c>
      <c r="C40" s="4"/>
      <c r="D40" s="4">
        <v>1</v>
      </c>
      <c r="E40" s="4">
        <v>112</v>
      </c>
      <c r="F40" s="4">
        <v>0</v>
      </c>
      <c r="G40" s="4">
        <v>0</v>
      </c>
      <c r="H40" s="4">
        <v>112</v>
      </c>
      <c r="I40" s="16">
        <f>SUM(H40/812541100*100)</f>
        <v>1.3783918130418265E-5</v>
      </c>
      <c r="J40" s="4">
        <v>112</v>
      </c>
      <c r="K40" s="4">
        <v>0</v>
      </c>
      <c r="L40" s="4">
        <f>+J40+K40</f>
        <v>112</v>
      </c>
      <c r="M40" s="16">
        <f>SUM(L40/812541100*100)</f>
        <v>1.3783918130418265E-5</v>
      </c>
      <c r="N40" s="4">
        <v>0</v>
      </c>
      <c r="O40" s="16">
        <f>SUM((H40+N40)/812541100*100)</f>
        <v>1.3783918130418265E-5</v>
      </c>
      <c r="P40" s="4">
        <v>0</v>
      </c>
      <c r="Q40" s="16">
        <v>0</v>
      </c>
      <c r="R40" s="4" t="s">
        <v>71</v>
      </c>
      <c r="S40" s="4" t="s">
        <v>71</v>
      </c>
      <c r="T40" s="4">
        <v>112</v>
      </c>
      <c r="U40" s="4">
        <v>0</v>
      </c>
      <c r="V40" s="4">
        <v>0</v>
      </c>
      <c r="W40" s="4">
        <v>0</v>
      </c>
    </row>
    <row r="41" spans="1:23" x14ac:dyDescent="0.25">
      <c r="A41" s="4" t="s">
        <v>93</v>
      </c>
      <c r="B41" s="4" t="s">
        <v>157</v>
      </c>
      <c r="C41" s="4"/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6">
        <f>SUM(H41/812541100*100)</f>
        <v>0</v>
      </c>
      <c r="J41" s="4">
        <v>0</v>
      </c>
      <c r="K41" s="4">
        <v>0</v>
      </c>
      <c r="L41" s="4">
        <f>+J41+K41</f>
        <v>0</v>
      </c>
      <c r="M41" s="16">
        <f>SUM(L41/812541100*100)</f>
        <v>0</v>
      </c>
      <c r="N41" s="4">
        <v>0</v>
      </c>
      <c r="O41" s="16">
        <f>SUM((H41+N41)/812541100*100)</f>
        <v>0</v>
      </c>
      <c r="P41" s="4">
        <v>0</v>
      </c>
      <c r="Q41" s="16">
        <v>0</v>
      </c>
      <c r="R41" s="4" t="s">
        <v>71</v>
      </c>
      <c r="S41" s="4" t="s">
        <v>71</v>
      </c>
      <c r="T41" s="4">
        <v>0</v>
      </c>
      <c r="U41" s="4">
        <v>0</v>
      </c>
      <c r="V41" s="4">
        <v>0</v>
      </c>
      <c r="W41" s="4">
        <v>0</v>
      </c>
    </row>
    <row r="42" spans="1:23" x14ac:dyDescent="0.25">
      <c r="A42" s="4" t="s">
        <v>102</v>
      </c>
      <c r="B42" s="4" t="s">
        <v>158</v>
      </c>
      <c r="C42" s="4"/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6">
        <f>SUM(H42/812541100*100)</f>
        <v>0</v>
      </c>
      <c r="J42" s="4">
        <v>0</v>
      </c>
      <c r="K42" s="4">
        <v>0</v>
      </c>
      <c r="L42" s="4">
        <f>+J42+K42</f>
        <v>0</v>
      </c>
      <c r="M42" s="16">
        <f>SUM(L42/812541100*100)</f>
        <v>0</v>
      </c>
      <c r="N42" s="4">
        <v>0</v>
      </c>
      <c r="O42" s="16">
        <f>SUM((H42+N42)/812541100*100)</f>
        <v>0</v>
      </c>
      <c r="P42" s="4">
        <v>0</v>
      </c>
      <c r="Q42" s="16">
        <v>0</v>
      </c>
      <c r="R42" s="4" t="s">
        <v>71</v>
      </c>
      <c r="S42" s="4" t="s">
        <v>71</v>
      </c>
      <c r="T42" s="4">
        <v>0</v>
      </c>
      <c r="U42" s="4">
        <v>0</v>
      </c>
      <c r="V42" s="4">
        <v>0</v>
      </c>
      <c r="W42" s="4">
        <v>0</v>
      </c>
    </row>
    <row r="43" spans="1:23" x14ac:dyDescent="0.25">
      <c r="A43" s="4" t="s">
        <v>125</v>
      </c>
      <c r="B43" s="4" t="s">
        <v>159</v>
      </c>
      <c r="C43" s="4"/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6">
        <f>SUM(H43/812541100*100)</f>
        <v>0</v>
      </c>
      <c r="J43" s="4">
        <v>0</v>
      </c>
      <c r="K43" s="4">
        <v>0</v>
      </c>
      <c r="L43" s="4">
        <f>+J43+K43</f>
        <v>0</v>
      </c>
      <c r="M43" s="16">
        <f>SUM(L43/812541100*100)</f>
        <v>0</v>
      </c>
      <c r="N43" s="4">
        <v>0</v>
      </c>
      <c r="O43" s="16">
        <f>SUM((H43+N43)/812541100*100)</f>
        <v>0</v>
      </c>
      <c r="P43" s="4">
        <v>0</v>
      </c>
      <c r="Q43" s="16">
        <v>0</v>
      </c>
      <c r="R43" s="4" t="s">
        <v>71</v>
      </c>
      <c r="S43" s="4" t="s">
        <v>71</v>
      </c>
      <c r="T43" s="4">
        <v>0</v>
      </c>
      <c r="U43" s="4">
        <v>0</v>
      </c>
      <c r="V43" s="4">
        <v>0</v>
      </c>
      <c r="W43" s="4">
        <v>0</v>
      </c>
    </row>
    <row r="44" spans="1:23" x14ac:dyDescent="0.25">
      <c r="A44" s="5" t="s">
        <v>127</v>
      </c>
      <c r="B44" s="4" t="s">
        <v>160</v>
      </c>
      <c r="C44" s="4"/>
      <c r="D44" s="4">
        <v>1239998</v>
      </c>
      <c r="E44" s="4">
        <v>26200367</v>
      </c>
      <c r="F44" s="4">
        <v>0</v>
      </c>
      <c r="G44" s="4">
        <v>0</v>
      </c>
      <c r="H44" s="4">
        <v>26200367</v>
      </c>
      <c r="I44" s="16">
        <f>SUM(H44/812541100*100)</f>
        <v>3.2244974438831466</v>
      </c>
      <c r="J44" s="4">
        <v>26200367</v>
      </c>
      <c r="K44" s="4">
        <v>0</v>
      </c>
      <c r="L44" s="4">
        <f>+J44+K44</f>
        <v>26200367</v>
      </c>
      <c r="M44" s="16">
        <f>SUM(L44/812541100*100)</f>
        <v>3.2244974438831466</v>
      </c>
      <c r="N44" s="4">
        <v>0</v>
      </c>
      <c r="O44" s="16">
        <f>SUM((H44+N44)/812541100*100)</f>
        <v>3.2244974438831466</v>
      </c>
      <c r="P44" s="4">
        <v>0</v>
      </c>
      <c r="Q44" s="16">
        <v>0</v>
      </c>
      <c r="R44" s="4" t="s">
        <v>71</v>
      </c>
      <c r="S44" s="4" t="s">
        <v>71</v>
      </c>
      <c r="T44" s="4">
        <v>26200366</v>
      </c>
      <c r="U44" s="4">
        <v>0</v>
      </c>
      <c r="V44" s="4">
        <v>0</v>
      </c>
      <c r="W44" s="4">
        <v>0</v>
      </c>
    </row>
    <row r="45" spans="1:23" x14ac:dyDescent="0.25">
      <c r="A45" s="5" t="s">
        <v>129</v>
      </c>
      <c r="B45" s="4" t="s">
        <v>161</v>
      </c>
      <c r="C45" s="4"/>
      <c r="D45" s="4">
        <v>18</v>
      </c>
      <c r="E45" s="4">
        <v>616897</v>
      </c>
      <c r="F45" s="4">
        <v>0</v>
      </c>
      <c r="G45" s="4">
        <v>0</v>
      </c>
      <c r="H45" s="4">
        <v>616897</v>
      </c>
      <c r="I45" s="16">
        <f>SUM(H45/812541100*100)</f>
        <v>7.5921944133041389E-2</v>
      </c>
      <c r="J45" s="4">
        <v>616897</v>
      </c>
      <c r="K45" s="4">
        <v>0</v>
      </c>
      <c r="L45" s="4">
        <f>+J45+K45</f>
        <v>616897</v>
      </c>
      <c r="M45" s="16">
        <f>SUM(L45/812541100*100)</f>
        <v>7.5921944133041389E-2</v>
      </c>
      <c r="N45" s="4">
        <v>0</v>
      </c>
      <c r="O45" s="16">
        <f>SUM((H45+N45)/812541100*100)</f>
        <v>7.5921944133041389E-2</v>
      </c>
      <c r="P45" s="4">
        <v>0</v>
      </c>
      <c r="Q45" s="16">
        <v>0</v>
      </c>
      <c r="R45" s="4" t="s">
        <v>71</v>
      </c>
      <c r="S45" s="4" t="s">
        <v>71</v>
      </c>
      <c r="T45" s="4">
        <v>616897</v>
      </c>
      <c r="U45" s="4">
        <v>0</v>
      </c>
      <c r="V45" s="4">
        <v>0</v>
      </c>
      <c r="W45" s="4">
        <v>0</v>
      </c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4" t="s">
        <v>131</v>
      </c>
      <c r="B47" s="4" t="s">
        <v>162</v>
      </c>
      <c r="C47" s="4"/>
      <c r="D47" s="4">
        <v>7053</v>
      </c>
      <c r="E47" s="4">
        <v>469250</v>
      </c>
      <c r="F47" s="4">
        <v>0</v>
      </c>
      <c r="G47" s="4">
        <v>0</v>
      </c>
      <c r="H47" s="4">
        <v>469250</v>
      </c>
      <c r="I47" s="16">
        <f>SUM(H47/812541100*100)</f>
        <v>5.7750924845524743E-2</v>
      </c>
      <c r="J47" s="4">
        <v>469250</v>
      </c>
      <c r="K47" s="4">
        <v>0</v>
      </c>
      <c r="L47" s="4">
        <f>+J47+K47</f>
        <v>469250</v>
      </c>
      <c r="M47" s="16">
        <f>SUM(L47/812541100*100)</f>
        <v>5.7750924845524743E-2</v>
      </c>
      <c r="N47" s="4">
        <v>0</v>
      </c>
      <c r="O47" s="16">
        <f>SUM((H47+N47)/812541100*100)</f>
        <v>5.7750924845524743E-2</v>
      </c>
      <c r="P47" s="4">
        <v>0</v>
      </c>
      <c r="Q47" s="16">
        <v>0</v>
      </c>
      <c r="R47" s="4" t="s">
        <v>71</v>
      </c>
      <c r="S47" s="4" t="s">
        <v>71</v>
      </c>
      <c r="T47" s="4">
        <v>469250</v>
      </c>
      <c r="U47" s="4">
        <v>0</v>
      </c>
      <c r="V47" s="4">
        <v>0</v>
      </c>
      <c r="W47" s="4">
        <v>0</v>
      </c>
    </row>
    <row r="48" spans="1:23" x14ac:dyDescent="0.25">
      <c r="A48" s="4" t="s">
        <v>133</v>
      </c>
      <c r="B48" s="4" t="s">
        <v>163</v>
      </c>
      <c r="C48" s="4"/>
      <c r="D48" s="4">
        <v>1</v>
      </c>
      <c r="E48" s="4">
        <v>400</v>
      </c>
      <c r="F48" s="4">
        <v>0</v>
      </c>
      <c r="G48" s="4">
        <v>0</v>
      </c>
      <c r="H48" s="4">
        <v>400</v>
      </c>
      <c r="I48" s="16">
        <f>SUM(H48/812541100*100)</f>
        <v>4.9228279037208091E-5</v>
      </c>
      <c r="J48" s="4">
        <v>400</v>
      </c>
      <c r="K48" s="4">
        <v>0</v>
      </c>
      <c r="L48" s="4">
        <f>+J48+K48</f>
        <v>400</v>
      </c>
      <c r="M48" s="16">
        <f>SUM(L48/812541100*100)</f>
        <v>4.9228279037208091E-5</v>
      </c>
      <c r="N48" s="4">
        <v>0</v>
      </c>
      <c r="O48" s="16">
        <f>SUM((H48+N48)/812541100*100)</f>
        <v>4.9228279037208091E-5</v>
      </c>
      <c r="P48" s="4">
        <v>0</v>
      </c>
      <c r="Q48" s="16">
        <v>0</v>
      </c>
      <c r="R48" s="4" t="s">
        <v>71</v>
      </c>
      <c r="S48" s="4" t="s">
        <v>71</v>
      </c>
      <c r="T48" s="4">
        <v>400</v>
      </c>
      <c r="U48" s="4">
        <v>0</v>
      </c>
      <c r="V48" s="4">
        <v>0</v>
      </c>
      <c r="W48" s="4">
        <v>0</v>
      </c>
    </row>
    <row r="49" spans="1:23" x14ac:dyDescent="0.25">
      <c r="A49" s="4" t="s">
        <v>135</v>
      </c>
      <c r="B49" s="4" t="s">
        <v>164</v>
      </c>
      <c r="C49" s="4"/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16">
        <f>SUM(H49/812541100*100)</f>
        <v>0</v>
      </c>
      <c r="J49" s="4">
        <v>0</v>
      </c>
      <c r="K49" s="4">
        <v>0</v>
      </c>
      <c r="L49" s="4">
        <f>+J49+K49</f>
        <v>0</v>
      </c>
      <c r="M49" s="16">
        <f>SUM(L49/812541100*100)</f>
        <v>0</v>
      </c>
      <c r="N49" s="4">
        <v>0</v>
      </c>
      <c r="O49" s="16">
        <f>SUM((H49+N49)/812541100*100)</f>
        <v>0</v>
      </c>
      <c r="P49" s="4">
        <v>0</v>
      </c>
      <c r="Q49" s="16">
        <v>0</v>
      </c>
      <c r="R49" s="4" t="s">
        <v>71</v>
      </c>
      <c r="S49" s="4" t="s">
        <v>71</v>
      </c>
      <c r="T49" s="4">
        <v>0</v>
      </c>
      <c r="U49" s="4">
        <v>0</v>
      </c>
      <c r="V49" s="4">
        <v>0</v>
      </c>
      <c r="W49" s="4">
        <v>0</v>
      </c>
    </row>
    <row r="50" spans="1:23" x14ac:dyDescent="0.25">
      <c r="A50" s="4" t="s">
        <v>165</v>
      </c>
      <c r="B50" s="4" t="s">
        <v>166</v>
      </c>
      <c r="C50" s="4"/>
      <c r="D50" s="4">
        <v>957</v>
      </c>
      <c r="E50" s="4">
        <v>1679434</v>
      </c>
      <c r="F50" s="4">
        <v>0</v>
      </c>
      <c r="G50" s="4">
        <v>0</v>
      </c>
      <c r="H50" s="4">
        <v>1679434</v>
      </c>
      <c r="I50" s="16">
        <f>SUM(H50/812541100*100)</f>
        <v>0.20668911394143633</v>
      </c>
      <c r="J50" s="4">
        <v>1679434</v>
      </c>
      <c r="K50" s="4">
        <v>0</v>
      </c>
      <c r="L50" s="4">
        <f>+J50+K50</f>
        <v>1679434</v>
      </c>
      <c r="M50" s="16">
        <f>SUM(L50/812541100*100)</f>
        <v>0.20668911394143633</v>
      </c>
      <c r="N50" s="4">
        <v>0</v>
      </c>
      <c r="O50" s="16">
        <f>SUM((H50+N50)/812541100*100)</f>
        <v>0.20668911394143633</v>
      </c>
      <c r="P50" s="4">
        <v>0</v>
      </c>
      <c r="Q50" s="16">
        <v>0</v>
      </c>
      <c r="R50" s="4" t="s">
        <v>71</v>
      </c>
      <c r="S50" s="4" t="s">
        <v>71</v>
      </c>
      <c r="T50" s="4">
        <v>1679434</v>
      </c>
      <c r="U50" s="4">
        <v>0</v>
      </c>
      <c r="V50" s="4">
        <v>0</v>
      </c>
      <c r="W50" s="4">
        <v>0</v>
      </c>
    </row>
    <row r="51" spans="1:23" x14ac:dyDescent="0.25">
      <c r="A51" s="4" t="s">
        <v>167</v>
      </c>
      <c r="B51" s="4" t="s">
        <v>94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4"/>
      <c r="B52" s="4" t="s">
        <v>168</v>
      </c>
      <c r="C52" s="4"/>
      <c r="D52" s="4">
        <v>10</v>
      </c>
      <c r="E52" s="4">
        <v>367</v>
      </c>
      <c r="F52" s="4">
        <v>0</v>
      </c>
      <c r="G52" s="4">
        <v>0</v>
      </c>
      <c r="H52" s="4">
        <v>367</v>
      </c>
      <c r="I52" s="16">
        <f>SUM(H52/812541100*100)</f>
        <v>4.5166946016638419E-5</v>
      </c>
      <c r="J52" s="4">
        <v>367</v>
      </c>
      <c r="K52" s="4">
        <v>0</v>
      </c>
      <c r="L52" s="4">
        <f>+J52+K52</f>
        <v>367</v>
      </c>
      <c r="M52" s="16">
        <f>SUM(L52/812541100*100)</f>
        <v>4.5166946016638419E-5</v>
      </c>
      <c r="N52" s="4">
        <v>0</v>
      </c>
      <c r="O52" s="16">
        <f>SUM((H52+N52)/812541100*100)</f>
        <v>4.5166946016638419E-5</v>
      </c>
      <c r="P52" s="4">
        <v>0</v>
      </c>
      <c r="Q52" s="16">
        <v>0</v>
      </c>
      <c r="R52" s="4" t="s">
        <v>71</v>
      </c>
      <c r="S52" s="4" t="s">
        <v>71</v>
      </c>
      <c r="T52" s="4">
        <v>367</v>
      </c>
      <c r="U52" s="4">
        <v>0</v>
      </c>
      <c r="V52" s="4">
        <v>0</v>
      </c>
      <c r="W52" s="4">
        <v>0</v>
      </c>
    </row>
    <row r="53" spans="1:23" x14ac:dyDescent="0.25">
      <c r="A53" s="4"/>
      <c r="B53" s="4" t="s">
        <v>169</v>
      </c>
      <c r="C53" s="4"/>
      <c r="D53" s="4">
        <v>14036</v>
      </c>
      <c r="E53" s="4">
        <v>825066</v>
      </c>
      <c r="F53" s="4">
        <v>0</v>
      </c>
      <c r="G53" s="4">
        <v>0</v>
      </c>
      <c r="H53" s="4">
        <v>825066</v>
      </c>
      <c r="I53" s="16">
        <f>SUM(H53/812541100*100)</f>
        <v>0.10154144818028282</v>
      </c>
      <c r="J53" s="4">
        <v>825066</v>
      </c>
      <c r="K53" s="4">
        <v>0</v>
      </c>
      <c r="L53" s="4">
        <f>+J53+K53</f>
        <v>825066</v>
      </c>
      <c r="M53" s="16">
        <f>SUM(L53/812541100*100)</f>
        <v>0.10154144818028282</v>
      </c>
      <c r="N53" s="4">
        <v>0</v>
      </c>
      <c r="O53" s="16">
        <f>SUM((H53+N53)/812541100*100)</f>
        <v>0.10154144818028282</v>
      </c>
      <c r="P53" s="4">
        <v>0</v>
      </c>
      <c r="Q53" s="16">
        <v>0</v>
      </c>
      <c r="R53" s="4" t="s">
        <v>71</v>
      </c>
      <c r="S53" s="4" t="s">
        <v>71</v>
      </c>
      <c r="T53" s="4">
        <v>825066</v>
      </c>
      <c r="U53" s="4">
        <v>0</v>
      </c>
      <c r="V53" s="4">
        <v>0</v>
      </c>
      <c r="W53" s="4">
        <v>0</v>
      </c>
    </row>
    <row r="54" spans="1:23" x14ac:dyDescent="0.25">
      <c r="A54" s="4"/>
      <c r="B54" s="4" t="s">
        <v>170</v>
      </c>
      <c r="C54" s="4"/>
      <c r="D54" s="4">
        <v>6</v>
      </c>
      <c r="E54" s="4">
        <v>14037</v>
      </c>
      <c r="F54" s="4">
        <v>0</v>
      </c>
      <c r="G54" s="4">
        <v>0</v>
      </c>
      <c r="H54" s="4">
        <v>14037</v>
      </c>
      <c r="I54" s="16">
        <f>SUM(H54/812541100*100)</f>
        <v>1.727543382113225E-3</v>
      </c>
      <c r="J54" s="4">
        <v>14037</v>
      </c>
      <c r="K54" s="4">
        <v>0</v>
      </c>
      <c r="L54" s="4">
        <f>+J54+K54</f>
        <v>14037</v>
      </c>
      <c r="M54" s="16">
        <f>SUM(L54/812541100*100)</f>
        <v>1.727543382113225E-3</v>
      </c>
      <c r="N54" s="4">
        <v>0</v>
      </c>
      <c r="O54" s="16">
        <f>SUM((H54+N54)/812541100*100)</f>
        <v>1.727543382113225E-3</v>
      </c>
      <c r="P54" s="4">
        <v>0</v>
      </c>
      <c r="Q54" s="16">
        <v>0</v>
      </c>
      <c r="R54" s="4" t="s">
        <v>71</v>
      </c>
      <c r="S54" s="4" t="s">
        <v>71</v>
      </c>
      <c r="T54" s="4">
        <v>14037</v>
      </c>
      <c r="U54" s="4">
        <v>0</v>
      </c>
      <c r="V54" s="4">
        <v>0</v>
      </c>
      <c r="W54" s="4">
        <v>0</v>
      </c>
    </row>
    <row r="55" spans="1:23" s="6" customFormat="1" x14ac:dyDescent="0.25">
      <c r="A55" s="12"/>
      <c r="B55" s="12" t="s">
        <v>171</v>
      </c>
      <c r="C55" s="12"/>
      <c r="D55" s="12">
        <f>+D38+D39+D40+D41+D42+D43+D44+D45+D47+D48+D49+D50+D52+D53+D54</f>
        <v>1262085</v>
      </c>
      <c r="E55" s="12">
        <f>+E38+E39+E40+E41+E42+E43+E44+E45+E47+E48+E49+E50+E52+E53+E54</f>
        <v>29807646</v>
      </c>
      <c r="F55" s="12">
        <f>+F38+F39+F40+F41+F42+F43+F44+F45+F47+F48+F49+F50+F52+F53+F54</f>
        <v>0</v>
      </c>
      <c r="G55" s="12">
        <f>+G38+G39+G40+G41+G42+G43+G44+G45+G47+G48+G49+G50+G52+G53+G54</f>
        <v>0</v>
      </c>
      <c r="H55" s="12">
        <f>+H38+H39+H40+H41+H42+H43+H44+H45+H47+H48+H49+H50+H52+H53+H54</f>
        <v>29807646</v>
      </c>
      <c r="I55" s="17">
        <f>+I38+I39+I40+I41+I42+I43+I44+I45+I47+I48+I49+I50+I52+I53+I54</f>
        <v>3.6684477868257988</v>
      </c>
      <c r="J55" s="12">
        <f>+J38+J39+J40+J41+J42+J43+J44+J45+J47+J48+J49+J50+J52+J53+J54</f>
        <v>29807646</v>
      </c>
      <c r="K55" s="12">
        <f>+K38+K39+K40+K41+K42+K43+K44+K45+K47+K48+K49+K50+K52+K53+K54</f>
        <v>0</v>
      </c>
      <c r="L55" s="12">
        <f>+L38+L39+L40+L41+L42+L43+L44+L45+L47+L48+L49+L50+L52+L53+L54</f>
        <v>29807646</v>
      </c>
      <c r="M55" s="17">
        <f>+M38+M39+M40+M41+M42+M43+M44+M45+M47+M48+M49+M50+M52+M53+M54</f>
        <v>3.6684477868257988</v>
      </c>
      <c r="N55" s="12">
        <f>+N38+N39+N40+N41+N42+N43+N44+N45+N47+N48+N49+N50+N52+N53+N54</f>
        <v>0</v>
      </c>
      <c r="O55" s="17">
        <f>+O38+O39+O40+O41+O42+O43+O44+O45+O47+O48+O49+O50+O52+O53+O54</f>
        <v>3.6684477868257988</v>
      </c>
      <c r="P55" s="12">
        <f>+P38+P39+P40+P41+P42+P43+P44+P45+P47+P48+P49+P50+P52+P53+P54</f>
        <v>0</v>
      </c>
      <c r="Q55" s="17">
        <v>0</v>
      </c>
      <c r="R55" s="12"/>
      <c r="S55" s="12"/>
      <c r="T55" s="12">
        <f>+T38+T39+T40+T41+T42+T43+T44+T45+T47+T48+T49+T50+T52+T53+T54</f>
        <v>29807645</v>
      </c>
      <c r="U55" s="12"/>
      <c r="V55" s="12"/>
      <c r="W55" s="12"/>
    </row>
    <row r="56" spans="1:23" s="6" customFormat="1" x14ac:dyDescent="0.25">
      <c r="A56" s="12"/>
      <c r="B56" s="12" t="s">
        <v>172</v>
      </c>
      <c r="C56" s="12"/>
      <c r="D56" s="12">
        <f>+D21+D31+D36+D55</f>
        <v>1262366</v>
      </c>
      <c r="E56" s="12">
        <f>+E21+E31+E36+E55</f>
        <v>142194700</v>
      </c>
      <c r="F56" s="12">
        <f>+F21+F31+F36+F55</f>
        <v>0</v>
      </c>
      <c r="G56" s="12">
        <f>+G21+G31+G36+G55</f>
        <v>0</v>
      </c>
      <c r="H56" s="12">
        <f>+H21+H31+H36+H55</f>
        <v>142194700</v>
      </c>
      <c r="I56" s="17">
        <f>+I21+I31+I36+I55</f>
        <v>17.500000923030232</v>
      </c>
      <c r="J56" s="12">
        <f>+J21+J31+J36+J55</f>
        <v>142194700</v>
      </c>
      <c r="K56" s="12">
        <f>+K21+K31+K36+K55</f>
        <v>0</v>
      </c>
      <c r="L56" s="12">
        <f>+L21+L31+L36+L55</f>
        <v>142194700</v>
      </c>
      <c r="M56" s="17">
        <f>+M21+M31+M36+M55</f>
        <v>17.500000923030232</v>
      </c>
      <c r="N56" s="12">
        <f>+N21+N31+N36+N55</f>
        <v>0</v>
      </c>
      <c r="O56" s="17">
        <f>+O21+O31+O36+O55</f>
        <v>17.500000923030232</v>
      </c>
      <c r="P56" s="12">
        <f>+P21+P31+P36+P55</f>
        <v>21212502</v>
      </c>
      <c r="Q56" s="17">
        <f>SUM(P56/H56*100)</f>
        <v>14.917927320779183</v>
      </c>
      <c r="R56" s="12"/>
      <c r="S56" s="12"/>
      <c r="T56" s="12">
        <f>+T21+T31+T36+T55</f>
        <v>142194699</v>
      </c>
      <c r="U56" s="12">
        <f>+U21+U31+U36+U55</f>
        <v>12950</v>
      </c>
      <c r="V56" s="12">
        <f>+V21+V31+V36+V55</f>
        <v>12950</v>
      </c>
      <c r="W56" s="12">
        <f>+W21+W31+W36+W55</f>
        <v>12950</v>
      </c>
    </row>
  </sheetData>
  <mergeCells count="9">
    <mergeCell ref="J6:M6"/>
    <mergeCell ref="P6:Q6"/>
    <mergeCell ref="R6:S6"/>
    <mergeCell ref="J3:M3"/>
    <mergeCell ref="P3:Q3"/>
    <mergeCell ref="R3:S3"/>
    <mergeCell ref="U3:W3"/>
    <mergeCell ref="J4:L4"/>
    <mergeCell ref="U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2994-9900-4411-BC62-FD841AB059C9}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173</v>
      </c>
    </row>
    <row r="3" spans="1:20" s="6" customFormat="1" ht="90" x14ac:dyDescent="0.25">
      <c r="A3" s="9" t="s">
        <v>31</v>
      </c>
      <c r="B3" s="9" t="s">
        <v>80</v>
      </c>
      <c r="C3" s="9" t="s">
        <v>81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82</v>
      </c>
      <c r="I3" s="9" t="s">
        <v>109</v>
      </c>
      <c r="J3" s="11" t="s">
        <v>40</v>
      </c>
      <c r="K3" s="11"/>
      <c r="L3" s="11"/>
      <c r="M3" s="11"/>
      <c r="N3" s="9" t="s">
        <v>41</v>
      </c>
      <c r="O3" s="9" t="s">
        <v>42</v>
      </c>
      <c r="P3" s="11" t="s">
        <v>43</v>
      </c>
      <c r="Q3" s="11"/>
      <c r="R3" s="11" t="s">
        <v>44</v>
      </c>
      <c r="S3" s="11"/>
      <c r="T3" s="9" t="s">
        <v>45</v>
      </c>
    </row>
    <row r="4" spans="1:20" s="6" customFormat="1" ht="30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3" t="s">
        <v>46</v>
      </c>
      <c r="K4" s="13"/>
      <c r="L4" s="13"/>
      <c r="M4" s="9" t="s">
        <v>47</v>
      </c>
      <c r="N4" s="18"/>
      <c r="O4" s="12"/>
      <c r="P4" s="10" t="s">
        <v>48</v>
      </c>
      <c r="Q4" s="9" t="s">
        <v>49</v>
      </c>
      <c r="R4" s="9" t="s">
        <v>48</v>
      </c>
      <c r="S4" s="9" t="s">
        <v>49</v>
      </c>
      <c r="T4" s="12"/>
    </row>
    <row r="5" spans="1:20" s="6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9" t="s">
        <v>50</v>
      </c>
      <c r="K5" s="9" t="s">
        <v>51</v>
      </c>
      <c r="L5" s="9" t="s">
        <v>52</v>
      </c>
      <c r="M5" s="12"/>
      <c r="N5" s="12"/>
      <c r="O5" s="12"/>
      <c r="P5" s="12"/>
      <c r="Q5" s="12"/>
      <c r="R5" s="12"/>
      <c r="S5" s="12"/>
      <c r="T5" s="12"/>
    </row>
    <row r="6" spans="1:20" s="6" customFormat="1" x14ac:dyDescent="0.25">
      <c r="A6" s="19"/>
      <c r="B6" s="19" t="s">
        <v>53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59</v>
      </c>
      <c r="I6" s="19" t="s">
        <v>60</v>
      </c>
      <c r="J6" s="20" t="s">
        <v>61</v>
      </c>
      <c r="K6" s="20"/>
      <c r="L6" s="20"/>
      <c r="M6" s="20"/>
      <c r="N6" s="19" t="s">
        <v>62</v>
      </c>
      <c r="O6" s="19" t="s">
        <v>63</v>
      </c>
      <c r="P6" s="20" t="s">
        <v>64</v>
      </c>
      <c r="Q6" s="20"/>
      <c r="R6" s="20" t="s">
        <v>65</v>
      </c>
      <c r="S6" s="20"/>
      <c r="T6" s="19" t="s">
        <v>66</v>
      </c>
    </row>
    <row r="7" spans="1:20" x14ac:dyDescent="0.25">
      <c r="A7" s="5" t="s">
        <v>85</v>
      </c>
      <c r="B7" s="4" t="s">
        <v>174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6">
        <f>SUM(H7/812541100*100)</f>
        <v>0</v>
      </c>
      <c r="J7" s="4">
        <v>0</v>
      </c>
      <c r="K7" s="4">
        <v>0</v>
      </c>
      <c r="L7" s="4">
        <f>+J7+K7</f>
        <v>0</v>
      </c>
      <c r="M7" s="16">
        <f>SUM(L7/812541100*100)</f>
        <v>0</v>
      </c>
      <c r="N7" s="4">
        <v>0</v>
      </c>
      <c r="O7" s="16">
        <f>SUM((H7+N7)/812541100*100)</f>
        <v>0</v>
      </c>
      <c r="P7" s="4">
        <v>0</v>
      </c>
      <c r="Q7" s="16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96</v>
      </c>
      <c r="B8" s="4" t="s">
        <v>175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6">
        <f>SUM(H8/812541100*100)</f>
        <v>0</v>
      </c>
      <c r="J8" s="4">
        <v>0</v>
      </c>
      <c r="K8" s="4">
        <v>0</v>
      </c>
      <c r="L8" s="4">
        <f>+J8+K8</f>
        <v>0</v>
      </c>
      <c r="M8" s="16">
        <f>SUM(L8/812541100*100)</f>
        <v>0</v>
      </c>
      <c r="N8" s="4">
        <v>0</v>
      </c>
      <c r="O8" s="16">
        <f>SUM((H8+N8)/812541100*100)</f>
        <v>0</v>
      </c>
      <c r="P8" s="4">
        <v>0</v>
      </c>
      <c r="Q8" s="16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2"/>
      <c r="B10" s="12" t="s">
        <v>176</v>
      </c>
      <c r="C10" s="12"/>
      <c r="D10" s="12">
        <f>+D7+D8</f>
        <v>0</v>
      </c>
      <c r="E10" s="12">
        <f>+E7+E8</f>
        <v>0</v>
      </c>
      <c r="F10" s="12">
        <f>+F7+F8</f>
        <v>0</v>
      </c>
      <c r="G10" s="12">
        <f>+G7+G8</f>
        <v>0</v>
      </c>
      <c r="H10" s="12">
        <f>+H7+H8</f>
        <v>0</v>
      </c>
      <c r="I10" s="17">
        <f>+I7+I8</f>
        <v>0</v>
      </c>
      <c r="J10" s="12">
        <f>+J7+J8</f>
        <v>0</v>
      </c>
      <c r="K10" s="12">
        <f>+K7+K8</f>
        <v>0</v>
      </c>
      <c r="L10" s="12">
        <f>+L7+L8</f>
        <v>0</v>
      </c>
      <c r="M10" s="17">
        <f>+M7+M8</f>
        <v>0</v>
      </c>
      <c r="N10" s="12">
        <f>+N7+N8</f>
        <v>0</v>
      </c>
      <c r="O10" s="17">
        <f>+O7+O8</f>
        <v>0</v>
      </c>
      <c r="P10" s="12">
        <f>+P7+P8</f>
        <v>0</v>
      </c>
      <c r="Q10" s="17">
        <f>+Q7+Q8</f>
        <v>0</v>
      </c>
      <c r="R10" s="12"/>
      <c r="S10" s="12"/>
      <c r="T10" s="12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7A7F-476E-4B2F-B6C7-CEE96C23ABE1}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2" t="s">
        <v>177</v>
      </c>
      <c r="B1" s="22"/>
      <c r="C1" s="22"/>
      <c r="D1" s="22"/>
    </row>
    <row r="2" spans="1:4" x14ac:dyDescent="0.25">
      <c r="A2" s="4" t="s">
        <v>178</v>
      </c>
      <c r="B2" s="4" t="s">
        <v>179</v>
      </c>
      <c r="C2" s="4" t="s">
        <v>180</v>
      </c>
      <c r="D2" s="4" t="s">
        <v>181</v>
      </c>
    </row>
    <row r="3" spans="1:4" x14ac:dyDescent="0.25">
      <c r="A3" s="4"/>
      <c r="B3" s="4"/>
      <c r="C3" s="4"/>
      <c r="D3" s="4"/>
    </row>
    <row r="4" spans="1:4" s="6" customFormat="1" x14ac:dyDescent="0.25">
      <c r="A4" s="12" t="s">
        <v>78</v>
      </c>
      <c r="B4" s="12"/>
      <c r="C4" s="12">
        <f>SUM(C2:C3)</f>
        <v>0</v>
      </c>
      <c r="D4" s="12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9FEE-5C0F-4CD5-8C7A-DB26903A9F7A}">
  <dimension ref="A1:B3"/>
  <sheetViews>
    <sheetView workbookViewId="0">
      <selection sqref="A1:B3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3" t="s">
        <v>182</v>
      </c>
      <c r="B1" s="23"/>
    </row>
    <row r="2" spans="1:2" x14ac:dyDescent="0.25">
      <c r="A2" s="4" t="s">
        <v>34</v>
      </c>
      <c r="B2" s="4" t="s">
        <v>180</v>
      </c>
    </row>
    <row r="3" spans="1:2" x14ac:dyDescent="0.25">
      <c r="A3" s="4">
        <v>0</v>
      </c>
      <c r="B3" s="4">
        <v>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3987-9943-4F67-A433-B105E8FC4194}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style="8" customWidth="1"/>
    <col min="5" max="5" width="50.7109375" style="8" customWidth="1"/>
    <col min="6" max="7" width="12.7109375" style="8" customWidth="1"/>
    <col min="8" max="10" width="20.7109375" style="8" customWidth="1"/>
    <col min="11" max="16384" width="9.140625" style="8"/>
  </cols>
  <sheetData>
    <row r="1" spans="1:10" s="25" customFormat="1" ht="12.75" x14ac:dyDescent="0.2">
      <c r="A1" s="24"/>
      <c r="B1" s="24"/>
    </row>
    <row r="2" spans="1:10" s="7" customFormat="1" ht="15.75" x14ac:dyDescent="0.25">
      <c r="A2" s="26" t="s">
        <v>183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5" customFormat="1" ht="51" x14ac:dyDescent="0.2">
      <c r="A3" s="27" t="s">
        <v>184</v>
      </c>
      <c r="B3" s="28" t="s">
        <v>185</v>
      </c>
      <c r="C3" s="28"/>
      <c r="D3" s="28"/>
      <c r="E3" s="28" t="s">
        <v>186</v>
      </c>
      <c r="F3" s="28"/>
      <c r="G3" s="28"/>
      <c r="H3" s="29" t="s">
        <v>187</v>
      </c>
      <c r="I3" s="29"/>
      <c r="J3" s="30" t="s">
        <v>188</v>
      </c>
    </row>
    <row r="4" spans="1:10" s="25" customFormat="1" ht="12.75" x14ac:dyDescent="0.2">
      <c r="A4" s="27" t="s">
        <v>189</v>
      </c>
      <c r="B4" s="29" t="s">
        <v>190</v>
      </c>
      <c r="C4" s="29"/>
      <c r="D4" s="29"/>
      <c r="E4" s="29" t="s">
        <v>191</v>
      </c>
      <c r="F4" s="29"/>
      <c r="G4" s="29"/>
      <c r="H4" s="29" t="s">
        <v>192</v>
      </c>
      <c r="I4" s="29"/>
      <c r="J4" s="30" t="s">
        <v>193</v>
      </c>
    </row>
    <row r="5" spans="1:10" s="25" customFormat="1" ht="51" x14ac:dyDescent="0.2">
      <c r="A5" s="27" t="s">
        <v>194</v>
      </c>
      <c r="B5" s="27" t="s">
        <v>195</v>
      </c>
      <c r="C5" s="31" t="s">
        <v>81</v>
      </c>
      <c r="D5" s="31" t="s">
        <v>196</v>
      </c>
      <c r="E5" s="31" t="s">
        <v>195</v>
      </c>
      <c r="F5" s="31" t="s">
        <v>81</v>
      </c>
      <c r="G5" s="31" t="s">
        <v>196</v>
      </c>
      <c r="H5" s="31" t="s">
        <v>197</v>
      </c>
      <c r="I5" s="30" t="s">
        <v>198</v>
      </c>
      <c r="J5" s="31"/>
    </row>
    <row r="6" spans="1:10" x14ac:dyDescent="0.25">
      <c r="A6" s="4">
        <v>1</v>
      </c>
      <c r="B6" s="14" t="s">
        <v>199</v>
      </c>
      <c r="C6" s="14" t="s">
        <v>199</v>
      </c>
      <c r="D6" s="14" t="s">
        <v>199</v>
      </c>
      <c r="E6" s="14" t="s">
        <v>199</v>
      </c>
      <c r="F6" s="14" t="s">
        <v>199</v>
      </c>
      <c r="G6" s="14" t="s">
        <v>199</v>
      </c>
      <c r="H6" s="14" t="s">
        <v>199</v>
      </c>
      <c r="I6" s="14" t="s">
        <v>199</v>
      </c>
      <c r="J6" s="14" t="s">
        <v>199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F429-C358-4474-94F8-92DAE1AC4506}">
  <dimension ref="A1:D8"/>
  <sheetViews>
    <sheetView workbookViewId="0">
      <selection activeCell="E16" sqref="E16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2" t="s">
        <v>200</v>
      </c>
      <c r="B1" s="22"/>
      <c r="C1" s="22"/>
      <c r="D1" s="22"/>
    </row>
    <row r="2" spans="1:4" x14ac:dyDescent="0.25">
      <c r="A2" s="4"/>
      <c r="B2" s="4" t="s">
        <v>201</v>
      </c>
      <c r="C2" s="4" t="s">
        <v>202</v>
      </c>
      <c r="D2" s="4" t="s">
        <v>203</v>
      </c>
    </row>
    <row r="3" spans="1:4" x14ac:dyDescent="0.25">
      <c r="A3" s="4" t="s">
        <v>204</v>
      </c>
      <c r="B3" s="4" t="s">
        <v>205</v>
      </c>
      <c r="C3" s="4" t="s">
        <v>205</v>
      </c>
      <c r="D3" s="5" t="s">
        <v>205</v>
      </c>
    </row>
    <row r="4" spans="1:4" x14ac:dyDescent="0.25">
      <c r="A4" s="4" t="s">
        <v>206</v>
      </c>
      <c r="B4" s="4" t="s">
        <v>205</v>
      </c>
      <c r="C4" s="4" t="s">
        <v>205</v>
      </c>
      <c r="D4" s="5" t="s">
        <v>205</v>
      </c>
    </row>
    <row r="5" spans="1:4" x14ac:dyDescent="0.25">
      <c r="A5" s="4" t="s">
        <v>207</v>
      </c>
      <c r="B5" s="4" t="s">
        <v>205</v>
      </c>
      <c r="C5" s="4" t="s">
        <v>205</v>
      </c>
      <c r="D5" s="5" t="s">
        <v>205</v>
      </c>
    </row>
    <row r="6" spans="1:4" x14ac:dyDescent="0.25">
      <c r="A6" s="4" t="s">
        <v>208</v>
      </c>
      <c r="B6" s="4" t="s">
        <v>205</v>
      </c>
      <c r="C6" s="4" t="s">
        <v>205</v>
      </c>
      <c r="D6" s="5" t="s">
        <v>205</v>
      </c>
    </row>
    <row r="7" spans="1:4" x14ac:dyDescent="0.25">
      <c r="A7" s="4" t="s">
        <v>209</v>
      </c>
      <c r="B7" s="4" t="s">
        <v>205</v>
      </c>
      <c r="C7" s="4" t="s">
        <v>205</v>
      </c>
      <c r="D7" s="5" t="s">
        <v>205</v>
      </c>
    </row>
    <row r="8" spans="1:4" x14ac:dyDescent="0.25">
      <c r="A8" s="4"/>
      <c r="B8" s="4"/>
      <c r="C8" s="4"/>
      <c r="D8" s="4"/>
    </row>
  </sheetData>
  <pageMargins left="1.3888888888888888E-2" right="0.20833333333333334" top="0.83333333333333337" bottom="0.41666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'Table-VI  foreign ownership'!Print_Titles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Sanapathi Prasad</dc:creator>
  <cp:lastModifiedBy>Sanapathi Prasad</cp:lastModifiedBy>
  <dcterms:created xsi:type="dcterms:W3CDTF">2025-01-06T12:41:22Z</dcterms:created>
  <dcterms:modified xsi:type="dcterms:W3CDTF">2025-01-06T12:46:24Z</dcterms:modified>
</cp:coreProperties>
</file>